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2026\"/>
    </mc:Choice>
  </mc:AlternateContent>
  <bookViews>
    <workbookView xWindow="0" yWindow="0" windowWidth="28800" windowHeight="12300"/>
  </bookViews>
  <sheets>
    <sheet name="sve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2" l="1"/>
  <c r="F57" i="12"/>
  <c r="G57" i="12"/>
  <c r="H57" i="12"/>
  <c r="D57" i="12"/>
  <c r="H282" i="12" l="1"/>
  <c r="F206" i="12"/>
  <c r="G206" i="12"/>
  <c r="H206" i="12"/>
  <c r="E206" i="12"/>
  <c r="D206" i="12"/>
  <c r="E227" i="12"/>
  <c r="D225" i="12"/>
  <c r="E225" i="12"/>
  <c r="F225" i="12"/>
  <c r="G225" i="12"/>
  <c r="H225" i="12"/>
  <c r="E224" i="12" l="1"/>
  <c r="E220" i="12"/>
  <c r="F220" i="12"/>
  <c r="G220" i="12"/>
  <c r="H220" i="12"/>
  <c r="D220" i="12"/>
  <c r="E215" i="12" l="1"/>
  <c r="F215" i="12"/>
  <c r="G215" i="12"/>
  <c r="H215" i="12"/>
  <c r="D215" i="12"/>
  <c r="F106" i="12" l="1"/>
  <c r="E70" i="12" l="1"/>
  <c r="F70" i="12"/>
  <c r="G70" i="12"/>
  <c r="H70" i="12"/>
  <c r="D70" i="12"/>
  <c r="H50" i="12" l="1"/>
  <c r="H49" i="12" s="1"/>
  <c r="D11" i="12"/>
  <c r="E196" i="12" l="1"/>
  <c r="E195" i="12" s="1"/>
  <c r="F196" i="12"/>
  <c r="F195" i="12" s="1"/>
  <c r="G196" i="12"/>
  <c r="G195" i="12" s="1"/>
  <c r="H196" i="12"/>
  <c r="H195" i="12" s="1"/>
  <c r="E199" i="12"/>
  <c r="E198" i="12" s="1"/>
  <c r="F199" i="12"/>
  <c r="F198" i="12" s="1"/>
  <c r="G199" i="12"/>
  <c r="G198" i="12" s="1"/>
  <c r="H199" i="12"/>
  <c r="H198" i="12" s="1"/>
  <c r="E209" i="12"/>
  <c r="E208" i="12" s="1"/>
  <c r="F209" i="12"/>
  <c r="F208" i="12" s="1"/>
  <c r="G209" i="12"/>
  <c r="G208" i="12" s="1"/>
  <c r="H209" i="12"/>
  <c r="H208" i="12" s="1"/>
  <c r="E213" i="12"/>
  <c r="F213" i="12"/>
  <c r="G213" i="12"/>
  <c r="H213" i="12"/>
  <c r="E222" i="12"/>
  <c r="E219" i="12" s="1"/>
  <c r="F222" i="12"/>
  <c r="F219" i="12" s="1"/>
  <c r="G222" i="12"/>
  <c r="G219" i="12" s="1"/>
  <c r="H222" i="12"/>
  <c r="H219" i="12" s="1"/>
  <c r="F227" i="12"/>
  <c r="F224" i="12" s="1"/>
  <c r="G227" i="12"/>
  <c r="G224" i="12" s="1"/>
  <c r="H227" i="12"/>
  <c r="H224" i="12" s="1"/>
  <c r="D227" i="12"/>
  <c r="D224" i="12" s="1"/>
  <c r="D222" i="12"/>
  <c r="D219" i="12" s="1"/>
  <c r="D213" i="12"/>
  <c r="D209" i="12"/>
  <c r="D208" i="12" s="1"/>
  <c r="D202" i="12"/>
  <c r="D201" i="12" s="1"/>
  <c r="D199" i="12"/>
  <c r="D198" i="12" s="1"/>
  <c r="D196" i="12"/>
  <c r="D195" i="12" s="1"/>
  <c r="E192" i="12"/>
  <c r="E191" i="12" s="1"/>
  <c r="F192" i="12"/>
  <c r="F191" i="12" s="1"/>
  <c r="G192" i="12"/>
  <c r="G191" i="12" s="1"/>
  <c r="H192" i="12"/>
  <c r="H191" i="12" s="1"/>
  <c r="D192" i="12"/>
  <c r="D191" i="12" s="1"/>
  <c r="D183" i="12"/>
  <c r="D182" i="12" s="1"/>
  <c r="E150" i="12"/>
  <c r="F150" i="12"/>
  <c r="G150" i="12"/>
  <c r="H150" i="12"/>
  <c r="H148" i="12"/>
  <c r="E148" i="12"/>
  <c r="F148" i="12"/>
  <c r="G148" i="12"/>
  <c r="D150" i="12"/>
  <c r="D148" i="12"/>
  <c r="E144" i="12"/>
  <c r="E143" i="12" s="1"/>
  <c r="F144" i="12"/>
  <c r="F143" i="12" s="1"/>
  <c r="G144" i="12"/>
  <c r="G143" i="12" s="1"/>
  <c r="H144" i="12"/>
  <c r="H143" i="12" s="1"/>
  <c r="D144" i="12"/>
  <c r="D143" i="12" s="1"/>
  <c r="E130" i="12"/>
  <c r="F130" i="12"/>
  <c r="G130" i="12"/>
  <c r="H130" i="12"/>
  <c r="E135" i="12"/>
  <c r="E134" i="12" s="1"/>
  <c r="F135" i="12"/>
  <c r="F134" i="12" s="1"/>
  <c r="G135" i="12"/>
  <c r="G134" i="12" s="1"/>
  <c r="H135" i="12"/>
  <c r="H134" i="12" s="1"/>
  <c r="D135" i="12"/>
  <c r="D134" i="12" s="1"/>
  <c r="D130" i="12"/>
  <c r="E121" i="12"/>
  <c r="F121" i="12"/>
  <c r="G121" i="12"/>
  <c r="H121" i="12"/>
  <c r="E102" i="12"/>
  <c r="F102" i="12"/>
  <c r="G102" i="12"/>
  <c r="H102" i="12"/>
  <c r="E104" i="12"/>
  <c r="F104" i="12"/>
  <c r="G104" i="12"/>
  <c r="H104" i="12"/>
  <c r="E106" i="12"/>
  <c r="G106" i="12"/>
  <c r="H106" i="12"/>
  <c r="E111" i="12"/>
  <c r="F111" i="12"/>
  <c r="G111" i="12"/>
  <c r="H111" i="12"/>
  <c r="F94" i="12"/>
  <c r="G94" i="12"/>
  <c r="H94" i="12"/>
  <c r="F89" i="12"/>
  <c r="G89" i="12"/>
  <c r="H89" i="12"/>
  <c r="F87" i="12"/>
  <c r="G87" i="12"/>
  <c r="H87" i="12"/>
  <c r="F85" i="12"/>
  <c r="G85" i="12"/>
  <c r="H85" i="12"/>
  <c r="F147" i="12" l="1"/>
  <c r="D212" i="12"/>
  <c r="D211" i="12" s="1"/>
  <c r="F205" i="12"/>
  <c r="E205" i="12"/>
  <c r="G205" i="12"/>
  <c r="H205" i="12"/>
  <c r="D205" i="12"/>
  <c r="D194" i="12" s="1"/>
  <c r="D64" i="12"/>
  <c r="E64" i="12"/>
  <c r="F64" i="12"/>
  <c r="D147" i="12"/>
  <c r="E147" i="12"/>
  <c r="D188" i="12"/>
  <c r="D187" i="12" s="1"/>
  <c r="D178" i="12"/>
  <c r="D177" i="12" s="1"/>
  <c r="H91" i="12"/>
  <c r="H84" i="12" s="1"/>
  <c r="G91" i="12"/>
  <c r="G84" i="12" s="1"/>
  <c r="F91" i="12"/>
  <c r="F84" i="12" s="1"/>
  <c r="H64" i="12"/>
  <c r="G64" i="12"/>
  <c r="F50" i="12"/>
  <c r="F49" i="12" s="1"/>
  <c r="E108" i="12"/>
  <c r="E101" i="12" s="1"/>
  <c r="H188" i="12"/>
  <c r="H187" i="12" s="1"/>
  <c r="H183" i="12"/>
  <c r="H182" i="12" s="1"/>
  <c r="H178" i="12"/>
  <c r="H177" i="12" s="1"/>
  <c r="H212" i="12"/>
  <c r="H211" i="12" s="1"/>
  <c r="H202" i="12"/>
  <c r="H201" i="12" s="1"/>
  <c r="G188" i="12"/>
  <c r="G187" i="12" s="1"/>
  <c r="G183" i="12"/>
  <c r="G182" i="12" s="1"/>
  <c r="G178" i="12"/>
  <c r="G177" i="12" s="1"/>
  <c r="G212" i="12"/>
  <c r="G211" i="12" s="1"/>
  <c r="G202" i="12"/>
  <c r="G201" i="12" s="1"/>
  <c r="G108" i="12"/>
  <c r="G101" i="12" s="1"/>
  <c r="F188" i="12"/>
  <c r="F187" i="12" s="1"/>
  <c r="F183" i="12"/>
  <c r="F182" i="12" s="1"/>
  <c r="F178" i="12"/>
  <c r="F177" i="12" s="1"/>
  <c r="F212" i="12"/>
  <c r="F211" i="12" s="1"/>
  <c r="F202" i="12"/>
  <c r="F201" i="12" s="1"/>
  <c r="G50" i="12"/>
  <c r="G49" i="12" s="1"/>
  <c r="E188" i="12"/>
  <c r="E187" i="12" s="1"/>
  <c r="E183" i="12"/>
  <c r="E182" i="12" s="1"/>
  <c r="E178" i="12"/>
  <c r="E177" i="12" s="1"/>
  <c r="E212" i="12"/>
  <c r="E211" i="12" s="1"/>
  <c r="E202" i="12"/>
  <c r="E201" i="12" s="1"/>
  <c r="H108" i="12"/>
  <c r="H101" i="12" s="1"/>
  <c r="F108" i="12"/>
  <c r="F101" i="12" s="1"/>
  <c r="H147" i="12"/>
  <c r="G147" i="12"/>
  <c r="D176" i="12" l="1"/>
  <c r="F63" i="12"/>
  <c r="G63" i="12"/>
  <c r="G194" i="12"/>
  <c r="E194" i="12"/>
  <c r="F194" i="12"/>
  <c r="H194" i="12"/>
  <c r="H63" i="12"/>
  <c r="F176" i="12"/>
  <c r="G176" i="12"/>
  <c r="H176" i="12"/>
  <c r="E176" i="12"/>
  <c r="H293" i="12"/>
  <c r="H289" i="12"/>
  <c r="H275" i="12"/>
  <c r="H264" i="12"/>
  <c r="D121" i="12"/>
  <c r="D111" i="12"/>
  <c r="D108" i="12"/>
  <c r="D106" i="12"/>
  <c r="D104" i="12"/>
  <c r="D102" i="12"/>
  <c r="E94" i="12"/>
  <c r="D94" i="12"/>
  <c r="E91" i="12"/>
  <c r="D91" i="12"/>
  <c r="E89" i="12"/>
  <c r="D89" i="12"/>
  <c r="E87" i="12"/>
  <c r="D87" i="12"/>
  <c r="E85" i="12"/>
  <c r="D85" i="12"/>
  <c r="D63" i="12"/>
  <c r="D50" i="12"/>
  <c r="D49" i="12" s="1"/>
  <c r="D40" i="12"/>
  <c r="E37" i="12" s="1"/>
  <c r="E40" i="12" s="1"/>
  <c r="F37" i="12" s="1"/>
  <c r="F40" i="12" s="1"/>
  <c r="G37" i="12" s="1"/>
  <c r="G40" i="12" s="1"/>
  <c r="H37" i="12" s="1"/>
  <c r="H40" i="12" s="1"/>
  <c r="H24" i="12"/>
  <c r="G24" i="12"/>
  <c r="F24" i="12"/>
  <c r="E24" i="12"/>
  <c r="D24" i="12"/>
  <c r="H13" i="12"/>
  <c r="G13" i="12"/>
  <c r="F13" i="12"/>
  <c r="E13" i="12"/>
  <c r="D13" i="12"/>
  <c r="H10" i="12"/>
  <c r="G10" i="12"/>
  <c r="F10" i="12"/>
  <c r="E10" i="12"/>
  <c r="D10" i="12"/>
  <c r="G175" i="12" l="1"/>
  <c r="G174" i="12" s="1"/>
  <c r="F175" i="12"/>
  <c r="F174" i="12" s="1"/>
  <c r="H175" i="12"/>
  <c r="H174" i="12" s="1"/>
  <c r="D175" i="12"/>
  <c r="D174" i="12" s="1"/>
  <c r="D84" i="12"/>
  <c r="H283" i="12"/>
  <c r="H299" i="12" s="1"/>
  <c r="E84" i="12"/>
  <c r="D16" i="12"/>
  <c r="D25" i="12" s="1"/>
  <c r="D31" i="12" s="1"/>
  <c r="D32" i="12" s="1"/>
  <c r="H16" i="12"/>
  <c r="H25" i="12" s="1"/>
  <c r="H31" i="12" s="1"/>
  <c r="H32" i="12" s="1"/>
  <c r="D101" i="12"/>
  <c r="E50" i="12"/>
  <c r="E49" i="12" s="1"/>
  <c r="H267" i="12"/>
  <c r="F16" i="12"/>
  <c r="F25" i="12" s="1"/>
  <c r="F31" i="12" s="1"/>
  <c r="F32" i="12" s="1"/>
  <c r="E16" i="12"/>
  <c r="E25" i="12" s="1"/>
  <c r="E31" i="12" s="1"/>
  <c r="E32" i="12" s="1"/>
  <c r="G16" i="12"/>
  <c r="G25" i="12" s="1"/>
  <c r="G31" i="12" s="1"/>
  <c r="G32" i="12" s="1"/>
  <c r="H300" i="12" l="1"/>
  <c r="E63" i="12"/>
  <c r="E175" i="12"/>
  <c r="E174" i="12" s="1"/>
</calcChain>
</file>

<file path=xl/sharedStrings.xml><?xml version="1.0" encoding="utf-8"?>
<sst xmlns="http://schemas.openxmlformats.org/spreadsheetml/2006/main" count="306" uniqueCount="140">
  <si>
    <t>PRIHODI UKUPNO</t>
  </si>
  <si>
    <t>RASHODI UKUPNO</t>
  </si>
  <si>
    <t>NETO FINANCIRANJE</t>
  </si>
  <si>
    <t>Naziv prihoda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</si>
  <si>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</si>
  <si>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</si>
  <si>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</si>
  <si>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</si>
  <si>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</si>
  <si>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</si>
  <si>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</si>
  <si>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</si>
  <si>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</si>
  <si>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</si>
  <si>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</si>
  <si>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</si>
  <si>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</si>
  <si>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</si>
  <si>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</si>
  <si>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</si>
  <si>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</si>
  <si>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</si>
  <si>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</si>
  <si>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</si>
  <si>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</si>
  <si>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</si>
  <si>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</si>
  <si>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</si>
  <si>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</si>
  <si>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</si>
  <si>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</si>
  <si>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</si>
  <si>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</si>
  <si>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</si>
  <si>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</si>
  <si>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</si>
  <si>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</si>
  <si>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</si>
  <si>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</si>
  <si>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</si>
  <si>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</si>
  <si>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</si>
  <si>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</si>
  <si>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</si>
  <si>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</si>
  <si>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</si>
  <si>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</si>
  <si>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</si>
  <si>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</si>
  <si>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</si>
  <si>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</si>
  <si>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</si>
  <si>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</si>
  <si>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</si>
  <si>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A022124</t>
  </si>
  <si>
    <t>JAVNA UPRAVA I ADMINISTRACIJA</t>
  </si>
  <si>
    <t>Aktivnost A022124A212401</t>
  </si>
  <si>
    <t>REDOVNA DJELATNOST PRORAČUNSKIH KORISNIKA</t>
  </si>
  <si>
    <t>Aktivnost A022124A212402</t>
  </si>
  <si>
    <t>PROGRAMSKA DJELATNOST JAVNIH USTANOVA</t>
  </si>
  <si>
    <t>Aktivnost A022124K212401</t>
  </si>
  <si>
    <t>ODRŽAVANJE I OPREMANJE USTANOVA U KULTURI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</si>
  <si>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</si>
  <si>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</si>
  <si>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</si>
  <si>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Kazne, upravne mjere i ostali prihodi</t>
  </si>
  <si>
    <t>SVEUKUPNO RASHODI</t>
  </si>
  <si>
    <t>Financijski rashodi</t>
  </si>
  <si>
    <t>Rashodi za dodatna ulaganja na nefinancijskoj imovini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</si>
  <si>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</si>
  <si>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</si>
  <si>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</si>
  <si>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</si>
  <si>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</si>
  <si>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</si>
  <si>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</si>
  <si>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</si>
  <si>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</si>
  <si>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</si>
  <si>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5.</t>
  </si>
  <si>
    <t>POMOĆI</t>
  </si>
  <si>
    <t>Izvor 5.2.</t>
  </si>
  <si>
    <t>POMOĆI IZ DRUGIH PRORAČUNA</t>
  </si>
  <si>
    <t>Izvor 5.7.</t>
  </si>
  <si>
    <t>FOND SOLIDARNOSTI EUROPSKE UNIJE</t>
  </si>
  <si>
    <t>Izvor 6.</t>
  </si>
  <si>
    <t>DONACIJE</t>
  </si>
  <si>
    <t>Izvor 6.1.</t>
  </si>
  <si>
    <t>Brojčana oznaka</t>
  </si>
  <si>
    <t>08 Rekreacija, kultura i religija</t>
  </si>
  <si>
    <t>083 Službe kulture</t>
  </si>
  <si>
    <t>Gradsko dramsko kazalište Gavella</t>
  </si>
  <si>
    <t xml:space="preserve">1. Planirani prihodi i primici iz nadležnog proračuna - OPĆI PRIHODI (1.1.2.) </t>
  </si>
  <si>
    <t xml:space="preserve">6711 Prihodi iz nadležnog proračuna za financiranje rashoda poslovanja   </t>
  </si>
  <si>
    <t xml:space="preserve"> </t>
  </si>
  <si>
    <t xml:space="preserve">Izdaci za ostale rashode za zaposlene - materijalna prava radnika </t>
  </si>
  <si>
    <t>Izdaci za materijalne troškove ( prijevoz, energenti, kom.usluge, invest.održ…)</t>
  </si>
  <si>
    <t>Izdaci za ralizaciju programa (premijere)</t>
  </si>
  <si>
    <t xml:space="preserve">Izdaci za opremanje </t>
  </si>
  <si>
    <t>Izdaci za materijalne troškove</t>
  </si>
  <si>
    <t>Izdaci za realizaciju programa</t>
  </si>
  <si>
    <t xml:space="preserve">UKUPNO PLANIRANI IZDACI </t>
  </si>
  <si>
    <t>6712 Prihodi iz nadležnog proračuna za financiranje rashoda za nabavu nefinancijske imovine</t>
  </si>
  <si>
    <t>Ukupno izdaci</t>
  </si>
  <si>
    <t>Izdaci za opremanje</t>
  </si>
  <si>
    <t xml:space="preserve">UKUPNO PLANIRANI PRIMICI IZ SVIH IZVORA FINANCIRANJA </t>
  </si>
  <si>
    <t xml:space="preserve">4. Planirani prihodi od POMOĆI IZ DRUGIH PRORAČUNA (5.2.1.) </t>
  </si>
  <si>
    <t xml:space="preserve">5. Planirani prihodi od DONACIJA (6.1.1.) </t>
  </si>
  <si>
    <t xml:space="preserve"> 2. Planirani VLASTITI PRIHODI  (3.1.1.) </t>
  </si>
  <si>
    <t xml:space="preserve">3. Planirani PRIHODI ZA POSEBNE NAMJENE (4.3.1.) od ulaznica </t>
  </si>
  <si>
    <t>Izdaci za plaće i doprinose na plaće</t>
  </si>
  <si>
    <t>Kapitalni prijenosi</t>
  </si>
  <si>
    <t>U Uputama osnivača dani su limiti za proračunska sredstva  (opći prihodi i primici) za planirano  razdoblje.</t>
  </si>
  <si>
    <t>Projekcija proračuna
za 2027.</t>
  </si>
  <si>
    <t>Ostali rashodi</t>
  </si>
  <si>
    <t>Izvršenje 2024.*</t>
  </si>
  <si>
    <t>Plan 2025. (R I)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</si>
  <si>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</si>
  <si>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</si>
  <si>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</si>
  <si>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Izvršenje 2024.</t>
  </si>
  <si>
    <t>OBRAZLOŽENJE OPĆEG DIJELA FINANCIJSKOG PLANA GDK GAVELLA   ZA 2026. GODINU  I PROJEKCIJE ZA RAZDOBLJE 2027. i 2028. GODINA</t>
  </si>
  <si>
    <t>Financijski plan za 2026. godinu i projekcije za razdoblje 2027. i 2028. godinu izrađeni su prema Uputama za izradu proračuna grada Zagreba za razdoblje 2026.-2028. godine.  Financijskim</t>
  </si>
  <si>
    <t xml:space="preserve">planom za razdoblje 2026.-2028. godine planirani su prihodi koji se ostvaruju  iz Gadskog  proračuna  te namjenski i vlastiti prihodi. Rashodi se planiraju prema  izvorima financiranja. </t>
  </si>
  <si>
    <t xml:space="preserve">2. RAČUN PRIHODA I RASHODA </t>
  </si>
  <si>
    <t>Rashodi za nabavu neproizvedene dugotrajne imovine</t>
  </si>
  <si>
    <t xml:space="preserve">3.  PRIHODI I RASHODI PO IZVORIMA </t>
  </si>
  <si>
    <t>4. RASHODI PREMA FUNKCIJSKOJ KLASIFIKACIJI</t>
  </si>
  <si>
    <t>1. OPĆI DIO</t>
  </si>
  <si>
    <t>6. RAČUN FINANCIRANJA PREMA IZVORIMA FINANCIRANJA</t>
  </si>
  <si>
    <t>7.  POSEBNI DIO</t>
  </si>
  <si>
    <t>5. RAČUN FINANCIRANJA PREMA EKONOMSKOJ KLASIFIKACIJI</t>
  </si>
  <si>
    <t>6. Planirano korištenje viška poslovanja za pokriće planiranih rashoda</t>
  </si>
  <si>
    <t xml:space="preserve">Izdaci za plaće </t>
  </si>
  <si>
    <t>Izdaci za realizaciju programa (gostovanja)</t>
  </si>
  <si>
    <t>Izdaci za realizaciju programa (premijere)</t>
  </si>
  <si>
    <t>Izdaci za realizaciju programa i gostovanja</t>
  </si>
  <si>
    <t>* Manjak u bilanci za 2024. godinu (-56.450)  sastoji se od metodološkog manjka (izvor 1.1.2.: metod.manjak iz 2023 godine, plaćen u 2024.: 286.037 - metod.manjak 2024. plaćen u 2025.: 400.451 = -114.414) i viška vlastitih sredstava 57.964</t>
  </si>
  <si>
    <t>Vlastiti izvori</t>
  </si>
  <si>
    <t>Rezultat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</si>
</sst>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5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3" fillId="0" borderId="3" xfId="0" applyFont="1" applyBorder="1"/>
    <xf numFmtId="4" fontId="13" fillId="0" borderId="3" xfId="0" applyNumberFormat="1" applyFont="1" applyBorder="1"/>
    <xf numFmtId="4" fontId="18" fillId="0" borderId="3" xfId="0" applyNumberFormat="1" applyFont="1" applyBorder="1"/>
    <xf numFmtId="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0" fontId="8" fillId="2" borderId="3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8" fillId="0" borderId="3" xfId="0" applyFont="1" applyBorder="1"/>
    <xf numFmtId="4" fontId="1" fillId="0" borderId="3" xfId="0" applyNumberFormat="1" applyFont="1" applyBorder="1" applyAlignment="1">
      <alignment vertical="center"/>
    </xf>
    <xf numFmtId="0" fontId="1" fillId="0" borderId="0" xfId="0" applyFont="1"/>
    <xf numFmtId="3" fontId="1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3" xfId="0" applyNumberFormat="1" applyBorder="1"/>
    <xf numFmtId="0" fontId="13" fillId="0" borderId="3" xfId="0" applyFont="1" applyBorder="1" applyAlignment="1">
      <alignment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left"/>
    </xf>
    <xf numFmtId="3" fontId="0" fillId="0" borderId="0" xfId="0" applyNumberFormat="1"/>
    <xf numFmtId="0" fontId="1" fillId="0" borderId="6" xfId="0" applyFont="1" applyBorder="1"/>
    <xf numFmtId="3" fontId="1" fillId="0" borderId="7" xfId="0" applyNumberFormat="1" applyFont="1" applyBorder="1"/>
    <xf numFmtId="0" fontId="0" fillId="0" borderId="6" xfId="0" applyBorder="1"/>
    <xf numFmtId="3" fontId="0" fillId="0" borderId="7" xfId="0" applyNumberFormat="1" applyBorder="1"/>
    <xf numFmtId="0" fontId="0" fillId="0" borderId="6" xfId="0" applyBorder="1" applyAlignment="1">
      <alignment wrapText="1"/>
    </xf>
    <xf numFmtId="0" fontId="1" fillId="0" borderId="3" xfId="0" applyFont="1" applyBorder="1"/>
    <xf numFmtId="4" fontId="1" fillId="0" borderId="3" xfId="0" applyNumberFormat="1" applyFont="1" applyBorder="1"/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lef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8" xfId="0" applyBorder="1"/>
    <xf numFmtId="3" fontId="13" fillId="0" borderId="3" xfId="0" applyNumberFormat="1" applyFont="1" applyBorder="1"/>
    <xf numFmtId="3" fontId="18" fillId="0" borderId="3" xfId="0" applyNumberFormat="1" applyFont="1" applyBorder="1"/>
    <xf numFmtId="3" fontId="1" fillId="0" borderId="3" xfId="0" applyNumberFormat="1" applyFont="1" applyBorder="1"/>
    <xf numFmtId="3" fontId="6" fillId="0" borderId="4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 applyProtection="1">
      <alignment horizontal="right" vertical="center"/>
    </xf>
    <xf numFmtId="4" fontId="0" fillId="0" borderId="3" xfId="0" applyNumberFormat="1" applyFont="1" applyBorder="1"/>
    <xf numFmtId="3" fontId="0" fillId="0" borderId="3" xfId="0" applyNumberFormat="1" applyFont="1" applyBorder="1"/>
    <xf numFmtId="0" fontId="0" fillId="0" borderId="3" xfId="0" applyBorder="1" applyAlignment="1">
      <alignment wrapText="1"/>
    </xf>
    <xf numFmtId="0" fontId="0" fillId="0" borderId="6" xfId="0" applyFont="1" applyBorder="1"/>
    <xf numFmtId="4" fontId="0" fillId="0" borderId="3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4" fontId="0" fillId="0" borderId="3" xfId="0" applyNumberFormat="1" applyFill="1" applyBorder="1"/>
    <xf numFmtId="3" fontId="0" fillId="0" borderId="3" xfId="0" applyNumberFormat="1" applyFill="1" applyBorder="1"/>
    <xf numFmtId="3" fontId="18" fillId="0" borderId="3" xfId="0" applyNumberFormat="1" applyFont="1" applyFill="1" applyBorder="1"/>
    <xf numFmtId="0" fontId="6" fillId="0" borderId="2" xfId="0" quotePrefix="1" applyNumberFormat="1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3" fontId="9" fillId="3" borderId="1" xfId="0" quotePrefix="1" applyNumberFormat="1" applyFont="1" applyFill="1" applyBorder="1" applyAlignment="1">
      <alignment horizontal="right" wrapText="1"/>
    </xf>
    <xf numFmtId="3" fontId="9" fillId="3" borderId="3" xfId="0" quotePrefix="1" applyNumberFormat="1" applyFont="1" applyFill="1" applyBorder="1" applyAlignment="1">
      <alignment horizontal="right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lef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25" fillId="0" borderId="9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0"/>
  <sheetViews>
    <sheetView tabSelected="1" workbookViewId="0">
      <selection activeCell="A17" sqref="A17:XFD17"/>
    </sheetView>
  </sheetViews>
  <sheetFormatPr defaultRowHeight="15" x14ac:dyDescent="0.25"/>
  <cols>
    <col min="3" max="3" width="41.7109375" customWidth="1"/>
    <col min="4" max="8" width="25.28515625" customWidth="1"/>
  </cols>
  <sheetData>
    <row r="1" spans="1:8" s="89" customFormat="1" ht="19.5" x14ac:dyDescent="0.3">
      <c r="A1" s="118" t="s">
        <v>91</v>
      </c>
      <c r="B1" s="118"/>
      <c r="C1" s="118"/>
      <c r="D1" s="118"/>
      <c r="E1" s="118"/>
      <c r="F1" s="118"/>
      <c r="G1" s="118"/>
      <c r="H1" s="118"/>
    </row>
    <row r="2" spans="1:8" ht="9.75" customHeight="1" x14ac:dyDescent="0.25"/>
    <row r="3" spans="1:8" ht="42" customHeight="1" x14ac:dyDescent="0.25">
      <c r="A3" s="119" t="s">
        <v>119</v>
      </c>
      <c r="B3" s="119"/>
      <c r="C3" s="119"/>
      <c r="D3" s="119"/>
      <c r="E3" s="119"/>
      <c r="F3" s="119"/>
      <c r="G3" s="119"/>
      <c r="H3" s="119"/>
    </row>
    <row r="4" spans="1:8" ht="9.75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ht="18" x14ac:dyDescent="0.25">
      <c r="A5" s="120" t="s">
        <v>128</v>
      </c>
      <c r="B5" s="120"/>
      <c r="C5" s="120"/>
      <c r="D5" s="120"/>
      <c r="E5" s="120"/>
      <c r="F5" s="120"/>
      <c r="G5" s="121"/>
      <c r="H5" s="121"/>
    </row>
    <row r="6" spans="1:8" ht="12" customHeight="1" x14ac:dyDescent="0.25">
      <c r="A6" s="21"/>
      <c r="B6" s="21"/>
      <c r="C6" s="21"/>
      <c r="D6" s="21"/>
      <c r="E6" s="21"/>
      <c r="F6" s="21"/>
      <c r="G6" s="4"/>
      <c r="H6" s="4"/>
    </row>
    <row r="7" spans="1:8" ht="15.75" x14ac:dyDescent="0.25">
      <c r="A7" s="122" t="s">
        <v>19</v>
      </c>
      <c r="B7" s="123"/>
      <c r="C7" s="123"/>
      <c r="D7" s="123"/>
      <c r="E7" s="123"/>
      <c r="F7" s="123"/>
      <c r="G7" s="123"/>
      <c r="H7" s="123"/>
    </row>
    <row r="8" spans="1:8" ht="12.75" customHeight="1" x14ac:dyDescent="0.25">
      <c r="A8" s="1"/>
      <c r="B8" s="2"/>
      <c r="C8" s="5"/>
      <c r="D8" s="6"/>
      <c r="E8" s="6"/>
      <c r="F8" s="6"/>
      <c r="G8" s="6"/>
      <c r="H8" s="29" t="s">
        <v>25</v>
      </c>
    </row>
    <row r="9" spans="1:8" ht="25.5" x14ac:dyDescent="0.25">
      <c r="A9" s="24"/>
      <c r="B9" s="25"/>
      <c r="C9" s="26"/>
      <c r="D9" s="3" t="s">
        <v>115</v>
      </c>
      <c r="E9" s="3" t="s">
        <v>116</v>
      </c>
      <c r="F9" s="3" t="s">
        <v>117</v>
      </c>
      <c r="G9" s="3" t="s">
        <v>113</v>
      </c>
      <c r="H9" s="3" t="s">
        <v>118</v>
      </c>
    </row>
    <row r="10" spans="1:8" x14ac:dyDescent="0.25">
      <c r="A10" s="124" t="s">
        <v>0</v>
      </c>
      <c r="B10" s="125"/>
      <c r="C10" s="126"/>
      <c r="D10" s="27">
        <f>D11+D12</f>
        <v>4541424.71</v>
      </c>
      <c r="E10" s="27">
        <f t="shared" ref="E10:H10" si="0">E11+E12</f>
        <v>5805100</v>
      </c>
      <c r="F10" s="27">
        <f t="shared" si="0"/>
        <v>5794200</v>
      </c>
      <c r="G10" s="27">
        <f t="shared" si="0"/>
        <v>6010200</v>
      </c>
      <c r="H10" s="27">
        <f t="shared" si="0"/>
        <v>6066400</v>
      </c>
    </row>
    <row r="11" spans="1:8" x14ac:dyDescent="0.25">
      <c r="A11" s="115" t="s">
        <v>26</v>
      </c>
      <c r="B11" s="116"/>
      <c r="C11" s="117"/>
      <c r="D11" s="64">
        <f>4427010.32-286036.9+400451.29</f>
        <v>4541424.71</v>
      </c>
      <c r="E11" s="64">
        <v>5805100</v>
      </c>
      <c r="F11" s="64">
        <v>5794200</v>
      </c>
      <c r="G11" s="64">
        <v>6010200</v>
      </c>
      <c r="H11" s="64">
        <v>6066400</v>
      </c>
    </row>
    <row r="12" spans="1:8" x14ac:dyDescent="0.25">
      <c r="A12" s="128" t="s">
        <v>27</v>
      </c>
      <c r="B12" s="117"/>
      <c r="C12" s="117"/>
      <c r="D12" s="64">
        <v>0</v>
      </c>
      <c r="E12" s="64"/>
      <c r="F12" s="64"/>
      <c r="G12" s="64"/>
      <c r="H12" s="64"/>
    </row>
    <row r="13" spans="1:8" x14ac:dyDescent="0.25">
      <c r="A13" s="30" t="s">
        <v>1</v>
      </c>
      <c r="B13" s="88"/>
      <c r="C13" s="88"/>
      <c r="D13" s="27">
        <f>D14+D15</f>
        <v>4483461</v>
      </c>
      <c r="E13" s="27">
        <f t="shared" ref="E13:H13" si="1">E14+E15</f>
        <v>5849100</v>
      </c>
      <c r="F13" s="27">
        <f t="shared" si="1"/>
        <v>5829100</v>
      </c>
      <c r="G13" s="27">
        <f t="shared" si="1"/>
        <v>6017200</v>
      </c>
      <c r="H13" s="27">
        <f t="shared" si="1"/>
        <v>6066400</v>
      </c>
    </row>
    <row r="14" spans="1:8" x14ac:dyDescent="0.25">
      <c r="A14" s="129" t="s">
        <v>28</v>
      </c>
      <c r="B14" s="116"/>
      <c r="C14" s="116"/>
      <c r="D14" s="66">
        <v>4383078.8499999996</v>
      </c>
      <c r="E14" s="66">
        <v>5725800</v>
      </c>
      <c r="F14" s="66">
        <v>5743600</v>
      </c>
      <c r="G14" s="66">
        <v>5924600</v>
      </c>
      <c r="H14" s="66">
        <v>5980800</v>
      </c>
    </row>
    <row r="15" spans="1:8" x14ac:dyDescent="0.25">
      <c r="A15" s="130" t="s">
        <v>29</v>
      </c>
      <c r="B15" s="117"/>
      <c r="C15" s="117"/>
      <c r="D15" s="66">
        <v>100382.15</v>
      </c>
      <c r="E15" s="66">
        <v>123300</v>
      </c>
      <c r="F15" s="66">
        <v>85500</v>
      </c>
      <c r="G15" s="66">
        <v>92600</v>
      </c>
      <c r="H15" s="66">
        <v>85600</v>
      </c>
    </row>
    <row r="16" spans="1:8" x14ac:dyDescent="0.25">
      <c r="A16" s="127" t="s">
        <v>46</v>
      </c>
      <c r="B16" s="125"/>
      <c r="C16" s="125"/>
      <c r="D16" s="27">
        <f>D10-D13</f>
        <v>57963.709999999963</v>
      </c>
      <c r="E16" s="27">
        <f t="shared" ref="E16:H16" si="2">E10-E13</f>
        <v>-44000</v>
      </c>
      <c r="F16" s="27">
        <f t="shared" si="2"/>
        <v>-34900</v>
      </c>
      <c r="G16" s="27">
        <f t="shared" si="2"/>
        <v>-7000</v>
      </c>
      <c r="H16" s="27">
        <f t="shared" si="2"/>
        <v>0</v>
      </c>
    </row>
    <row r="17" spans="1:8" ht="11.25" customHeight="1" x14ac:dyDescent="0.25">
      <c r="A17" s="134" t="s">
        <v>137</v>
      </c>
      <c r="B17" s="134"/>
      <c r="C17" s="134"/>
      <c r="D17" s="134"/>
      <c r="E17" s="134"/>
      <c r="F17" s="134"/>
      <c r="G17" s="134"/>
      <c r="H17" s="134"/>
    </row>
    <row r="18" spans="1:8" ht="18" x14ac:dyDescent="0.25">
      <c r="A18" s="21"/>
      <c r="B18" s="19"/>
      <c r="C18" s="19"/>
      <c r="D18" s="19"/>
      <c r="E18" s="19"/>
      <c r="F18" s="20"/>
      <c r="G18" s="20"/>
      <c r="H18" s="20"/>
    </row>
    <row r="19" spans="1:8" ht="15.75" x14ac:dyDescent="0.25">
      <c r="A19" s="122" t="s">
        <v>20</v>
      </c>
      <c r="B19" s="123"/>
      <c r="C19" s="123"/>
      <c r="D19" s="123"/>
      <c r="E19" s="123"/>
      <c r="F19" s="123"/>
      <c r="G19" s="123"/>
      <c r="H19" s="123"/>
    </row>
    <row r="20" spans="1:8" ht="10.5" customHeight="1" x14ac:dyDescent="0.25">
      <c r="A20" s="21"/>
      <c r="B20" s="19"/>
      <c r="C20" s="19"/>
      <c r="D20" s="19"/>
      <c r="E20" s="19"/>
      <c r="F20" s="20"/>
      <c r="G20" s="20"/>
      <c r="H20" s="20"/>
    </row>
    <row r="21" spans="1:8" ht="25.5" x14ac:dyDescent="0.25">
      <c r="A21" s="24"/>
      <c r="B21" s="25"/>
      <c r="C21" s="26"/>
      <c r="D21" s="3" t="s">
        <v>120</v>
      </c>
      <c r="E21" s="3" t="s">
        <v>116</v>
      </c>
      <c r="F21" s="3" t="s">
        <v>117</v>
      </c>
      <c r="G21" s="3" t="s">
        <v>113</v>
      </c>
      <c r="H21" s="3" t="s">
        <v>118</v>
      </c>
    </row>
    <row r="22" spans="1:8" x14ac:dyDescent="0.25">
      <c r="A22" s="130" t="s">
        <v>30</v>
      </c>
      <c r="B22" s="117"/>
      <c r="C22" s="117"/>
      <c r="D22" s="37"/>
      <c r="E22" s="37"/>
      <c r="F22" s="37"/>
      <c r="G22" s="37"/>
      <c r="H22" s="36"/>
    </row>
    <row r="23" spans="1:8" x14ac:dyDescent="0.25">
      <c r="A23" s="130" t="s">
        <v>31</v>
      </c>
      <c r="B23" s="117"/>
      <c r="C23" s="117"/>
      <c r="D23" s="37"/>
      <c r="E23" s="37"/>
      <c r="F23" s="37"/>
      <c r="G23" s="37"/>
      <c r="H23" s="36"/>
    </row>
    <row r="24" spans="1:8" x14ac:dyDescent="0.25">
      <c r="A24" s="127" t="s">
        <v>2</v>
      </c>
      <c r="B24" s="125"/>
      <c r="C24" s="125"/>
      <c r="D24" s="27">
        <f>D22-D23</f>
        <v>0</v>
      </c>
      <c r="E24" s="27">
        <f t="shared" ref="E24:H24" si="3">E22-E23</f>
        <v>0</v>
      </c>
      <c r="F24" s="27">
        <f t="shared" si="3"/>
        <v>0</v>
      </c>
      <c r="G24" s="27">
        <f t="shared" si="3"/>
        <v>0</v>
      </c>
      <c r="H24" s="27">
        <f t="shared" si="3"/>
        <v>0</v>
      </c>
    </row>
    <row r="25" spans="1:8" x14ac:dyDescent="0.25">
      <c r="A25" s="127" t="s">
        <v>47</v>
      </c>
      <c r="B25" s="125"/>
      <c r="C25" s="125"/>
      <c r="D25" s="27">
        <f>D16+D24</f>
        <v>57963.709999999963</v>
      </c>
      <c r="E25" s="27">
        <f>E16+E24</f>
        <v>-44000</v>
      </c>
      <c r="F25" s="27">
        <f>F16+F24</f>
        <v>-34900</v>
      </c>
      <c r="G25" s="27">
        <f>G16+G24</f>
        <v>-7000</v>
      </c>
      <c r="H25" s="27">
        <f>H16+H24</f>
        <v>0</v>
      </c>
    </row>
    <row r="26" spans="1:8" ht="18" x14ac:dyDescent="0.25">
      <c r="A26" s="18"/>
      <c r="B26" s="19"/>
      <c r="C26" s="19"/>
      <c r="D26" s="19"/>
      <c r="E26" s="19"/>
      <c r="F26" s="20"/>
      <c r="G26" s="20"/>
      <c r="H26" s="20"/>
    </row>
    <row r="27" spans="1:8" ht="15.75" x14ac:dyDescent="0.25">
      <c r="A27" s="122" t="s">
        <v>48</v>
      </c>
      <c r="B27" s="123"/>
      <c r="C27" s="123"/>
      <c r="D27" s="123"/>
      <c r="E27" s="123"/>
      <c r="F27" s="123"/>
      <c r="G27" s="123"/>
      <c r="H27" s="123"/>
    </row>
    <row r="28" spans="1:8" ht="9" customHeight="1" x14ac:dyDescent="0.25">
      <c r="A28" s="86"/>
      <c r="B28" s="87"/>
      <c r="C28" s="87"/>
      <c r="D28" s="87"/>
      <c r="E28" s="87"/>
      <c r="F28" s="87"/>
      <c r="G28" s="87"/>
      <c r="H28" s="87"/>
    </row>
    <row r="29" spans="1:8" s="112" customFormat="1" ht="24.75" customHeight="1" x14ac:dyDescent="0.25">
      <c r="A29" s="24"/>
      <c r="B29" s="25"/>
      <c r="C29" s="111"/>
      <c r="D29" s="3" t="s">
        <v>120</v>
      </c>
      <c r="E29" s="3" t="s">
        <v>116</v>
      </c>
      <c r="F29" s="3" t="s">
        <v>117</v>
      </c>
      <c r="G29" s="3" t="s">
        <v>113</v>
      </c>
      <c r="H29" s="3" t="s">
        <v>118</v>
      </c>
    </row>
    <row r="30" spans="1:8" ht="15" customHeight="1" x14ac:dyDescent="0.25">
      <c r="A30" s="131" t="s">
        <v>49</v>
      </c>
      <c r="B30" s="132"/>
      <c r="C30" s="133"/>
      <c r="D30" s="38">
        <v>28133.22</v>
      </c>
      <c r="E30" s="38">
        <v>44000</v>
      </c>
      <c r="F30" s="38">
        <v>34900</v>
      </c>
      <c r="G30" s="38">
        <v>7000</v>
      </c>
      <c r="H30" s="39">
        <v>0</v>
      </c>
    </row>
    <row r="31" spans="1:8" s="112" customFormat="1" ht="15.75" customHeight="1" x14ac:dyDescent="0.25">
      <c r="A31" s="127" t="s">
        <v>50</v>
      </c>
      <c r="B31" s="125"/>
      <c r="C31" s="125"/>
      <c r="D31" s="113">
        <f>D25+D30</f>
        <v>86096.929999999964</v>
      </c>
      <c r="E31" s="113">
        <f t="shared" ref="E31:H31" si="4">E25+E30</f>
        <v>0</v>
      </c>
      <c r="F31" s="113">
        <f t="shared" si="4"/>
        <v>0</v>
      </c>
      <c r="G31" s="113">
        <f t="shared" si="4"/>
        <v>0</v>
      </c>
      <c r="H31" s="114">
        <f t="shared" si="4"/>
        <v>0</v>
      </c>
    </row>
    <row r="32" spans="1:8" ht="42" customHeight="1" x14ac:dyDescent="0.25">
      <c r="A32" s="124" t="s">
        <v>51</v>
      </c>
      <c r="B32" s="137"/>
      <c r="C32" s="138"/>
      <c r="D32" s="40">
        <f>D16+D24+D30-D31</f>
        <v>0</v>
      </c>
      <c r="E32" s="40">
        <f>E16+E24+E30-E31</f>
        <v>0</v>
      </c>
      <c r="F32" s="40">
        <f>F16+F24+F30-F31</f>
        <v>0</v>
      </c>
      <c r="G32" s="40">
        <f>G16+G24+G30-G31</f>
        <v>0</v>
      </c>
      <c r="H32" s="41">
        <f>H16+H24+H30-H31</f>
        <v>0</v>
      </c>
    </row>
    <row r="33" spans="1:8" ht="15.75" x14ac:dyDescent="0.25">
      <c r="A33" s="90"/>
      <c r="B33" s="42"/>
      <c r="C33" s="42"/>
      <c r="D33" s="42"/>
      <c r="E33" s="42"/>
      <c r="F33" s="42"/>
      <c r="G33" s="42"/>
      <c r="H33" s="42"/>
    </row>
    <row r="34" spans="1:8" ht="15.75" x14ac:dyDescent="0.25">
      <c r="A34" s="139" t="s">
        <v>45</v>
      </c>
      <c r="B34" s="139"/>
      <c r="C34" s="139"/>
      <c r="D34" s="139"/>
      <c r="E34" s="139"/>
      <c r="F34" s="139"/>
      <c r="G34" s="139"/>
      <c r="H34" s="139"/>
    </row>
    <row r="35" spans="1:8" ht="8.25" customHeight="1" x14ac:dyDescent="0.25">
      <c r="A35" s="43"/>
      <c r="B35" s="44"/>
      <c r="C35" s="44"/>
      <c r="D35" s="44"/>
      <c r="E35" s="44"/>
      <c r="F35" s="45"/>
      <c r="G35" s="45"/>
      <c r="H35" s="45"/>
    </row>
    <row r="36" spans="1:8" ht="25.5" x14ac:dyDescent="0.25">
      <c r="A36" s="46"/>
      <c r="B36" s="47"/>
      <c r="C36" s="48"/>
      <c r="D36" s="3" t="s">
        <v>120</v>
      </c>
      <c r="E36" s="3" t="s">
        <v>116</v>
      </c>
      <c r="F36" s="3" t="s">
        <v>117</v>
      </c>
      <c r="G36" s="3" t="s">
        <v>113</v>
      </c>
      <c r="H36" s="3" t="s">
        <v>118</v>
      </c>
    </row>
    <row r="37" spans="1:8" ht="14.25" customHeight="1" x14ac:dyDescent="0.25">
      <c r="A37" s="131" t="s">
        <v>49</v>
      </c>
      <c r="B37" s="132"/>
      <c r="C37" s="133"/>
      <c r="D37" s="38">
        <v>28133.22</v>
      </c>
      <c r="E37" s="38">
        <f>D40</f>
        <v>86096.93</v>
      </c>
      <c r="F37" s="38">
        <f>E40</f>
        <v>42096.929999999993</v>
      </c>
      <c r="G37" s="38">
        <f>F40</f>
        <v>7196.929999999993</v>
      </c>
      <c r="H37" s="39">
        <f>G40</f>
        <v>196.92999999999302</v>
      </c>
    </row>
    <row r="38" spans="1:8" ht="28.5" customHeight="1" x14ac:dyDescent="0.25">
      <c r="A38" s="131" t="s">
        <v>52</v>
      </c>
      <c r="B38" s="132"/>
      <c r="C38" s="133"/>
      <c r="D38" s="38">
        <v>0</v>
      </c>
      <c r="E38" s="38">
        <v>44000</v>
      </c>
      <c r="F38" s="38">
        <v>34900</v>
      </c>
      <c r="G38" s="38">
        <v>7000</v>
      </c>
      <c r="H38" s="39">
        <v>0</v>
      </c>
    </row>
    <row r="39" spans="1:8" ht="15" customHeight="1" x14ac:dyDescent="0.25">
      <c r="A39" s="131" t="s">
        <v>53</v>
      </c>
      <c r="B39" s="140"/>
      <c r="C39" s="141"/>
      <c r="D39" s="38">
        <v>57963.71</v>
      </c>
      <c r="E39" s="38">
        <v>0</v>
      </c>
      <c r="F39" s="38">
        <v>0</v>
      </c>
      <c r="G39" s="38">
        <v>0</v>
      </c>
      <c r="H39" s="39">
        <v>0</v>
      </c>
    </row>
    <row r="40" spans="1:8" x14ac:dyDescent="0.25">
      <c r="A40" s="127" t="s">
        <v>50</v>
      </c>
      <c r="B40" s="125"/>
      <c r="C40" s="125"/>
      <c r="D40" s="28">
        <f>D37-D38+D39</f>
        <v>86096.93</v>
      </c>
      <c r="E40" s="28">
        <f t="shared" ref="E40:H40" si="5">E37-E38+E39</f>
        <v>42096.929999999993</v>
      </c>
      <c r="F40" s="28">
        <f t="shared" si="5"/>
        <v>7196.929999999993</v>
      </c>
      <c r="G40" s="28">
        <f t="shared" si="5"/>
        <v>196.92999999999302</v>
      </c>
      <c r="H40" s="49">
        <f t="shared" si="5"/>
        <v>196.92999999999302</v>
      </c>
    </row>
    <row r="41" spans="1:8" x14ac:dyDescent="0.25">
      <c r="A41" s="135"/>
      <c r="B41" s="136"/>
      <c r="C41" s="136"/>
      <c r="D41" s="136"/>
      <c r="E41" s="136"/>
      <c r="F41" s="136"/>
      <c r="G41" s="136"/>
      <c r="H41" s="136"/>
    </row>
    <row r="42" spans="1:8" x14ac:dyDescent="0.25">
      <c r="A42" s="63"/>
    </row>
    <row r="43" spans="1:8" ht="18" x14ac:dyDescent="0.25">
      <c r="A43" s="21"/>
      <c r="B43" s="21"/>
      <c r="C43" s="21"/>
      <c r="D43" s="21"/>
      <c r="E43" s="21"/>
      <c r="F43" s="21"/>
      <c r="G43" s="4"/>
      <c r="H43" s="4"/>
    </row>
    <row r="44" spans="1:8" ht="18" x14ac:dyDescent="0.25">
      <c r="A44" s="120" t="s">
        <v>124</v>
      </c>
      <c r="B44" s="120"/>
      <c r="C44" s="120"/>
      <c r="D44" s="120"/>
      <c r="E44" s="120"/>
      <c r="F44" s="120"/>
      <c r="G44" s="120"/>
      <c r="H44" s="120"/>
    </row>
    <row r="45" spans="1:8" ht="18" x14ac:dyDescent="0.25">
      <c r="A45" s="21"/>
      <c r="B45" s="21"/>
      <c r="C45" s="21"/>
      <c r="D45" s="21"/>
      <c r="E45" s="21"/>
      <c r="F45" s="21"/>
      <c r="G45" s="4"/>
      <c r="H45" s="4"/>
    </row>
    <row r="46" spans="1:8" ht="15.75" x14ac:dyDescent="0.25">
      <c r="A46" s="122" t="s">
        <v>32</v>
      </c>
      <c r="B46" s="122"/>
      <c r="C46" s="122"/>
      <c r="D46" s="122"/>
      <c r="E46" s="122"/>
      <c r="F46" s="122"/>
      <c r="G46" s="122"/>
      <c r="H46" s="122"/>
    </row>
    <row r="47" spans="1:8" ht="18" x14ac:dyDescent="0.25">
      <c r="A47" s="21"/>
      <c r="B47" s="21"/>
      <c r="C47" s="21"/>
      <c r="D47" s="21"/>
      <c r="E47" s="21"/>
      <c r="F47" s="21"/>
      <c r="G47" s="4"/>
      <c r="H47" s="4"/>
    </row>
    <row r="48" spans="1:8" ht="27" customHeight="1" x14ac:dyDescent="0.25">
      <c r="A48" s="17" t="s">
        <v>4</v>
      </c>
      <c r="B48" s="16" t="s">
        <v>5</v>
      </c>
      <c r="C48" s="16" t="s">
        <v>3</v>
      </c>
      <c r="D48" s="17" t="s">
        <v>120</v>
      </c>
      <c r="E48" s="17" t="s">
        <v>116</v>
      </c>
      <c r="F48" s="17" t="s">
        <v>117</v>
      </c>
      <c r="G48" s="17" t="s">
        <v>113</v>
      </c>
      <c r="H48" s="17" t="s">
        <v>118</v>
      </c>
    </row>
    <row r="49" spans="1:8" ht="21" customHeight="1" x14ac:dyDescent="0.25">
      <c r="A49" s="32"/>
      <c r="B49" s="32"/>
      <c r="C49" s="34" t="s">
        <v>0</v>
      </c>
      <c r="D49" s="62">
        <f>D50+D57</f>
        <v>4541424.7</v>
      </c>
      <c r="E49" s="64">
        <f>E50+E57</f>
        <v>5849100</v>
      </c>
      <c r="F49" s="64">
        <f t="shared" ref="F49:H49" si="6">F50+F57</f>
        <v>5829100</v>
      </c>
      <c r="G49" s="64">
        <f t="shared" si="6"/>
        <v>6017200</v>
      </c>
      <c r="H49" s="64">
        <f t="shared" si="6"/>
        <v>6066400</v>
      </c>
    </row>
    <row r="50" spans="1:8" x14ac:dyDescent="0.25">
      <c r="A50" s="9">
        <v>6</v>
      </c>
      <c r="B50" s="9"/>
      <c r="C50" s="9" t="s">
        <v>6</v>
      </c>
      <c r="D50" s="62">
        <f>SUM(D51:D56)</f>
        <v>4541424.7</v>
      </c>
      <c r="E50" s="64">
        <f>SUM(E51:E56)</f>
        <v>5805100</v>
      </c>
      <c r="F50" s="64">
        <f t="shared" ref="F50:H50" si="7">SUM(F51:F56)</f>
        <v>5794200</v>
      </c>
      <c r="G50" s="64">
        <f t="shared" si="7"/>
        <v>6010200</v>
      </c>
      <c r="H50" s="64">
        <f t="shared" si="7"/>
        <v>6066400</v>
      </c>
    </row>
    <row r="51" spans="1:8" ht="30" x14ac:dyDescent="0.25">
      <c r="A51" s="9"/>
      <c r="B51" s="55">
        <v>63</v>
      </c>
      <c r="C51" s="56" t="s">
        <v>21</v>
      </c>
      <c r="D51" s="57">
        <v>41009.89</v>
      </c>
      <c r="E51" s="65">
        <v>32500</v>
      </c>
      <c r="F51" s="65">
        <v>73500</v>
      </c>
      <c r="G51" s="65">
        <v>73500</v>
      </c>
      <c r="H51" s="65">
        <v>73500</v>
      </c>
    </row>
    <row r="52" spans="1:8" x14ac:dyDescent="0.25">
      <c r="A52" s="10"/>
      <c r="B52" s="55">
        <v>64</v>
      </c>
      <c r="C52" s="56" t="s">
        <v>62</v>
      </c>
      <c r="D52" s="57">
        <v>0.54</v>
      </c>
      <c r="E52" s="65">
        <v>100</v>
      </c>
      <c r="F52" s="65">
        <v>100</v>
      </c>
      <c r="G52" s="65">
        <v>100</v>
      </c>
      <c r="H52" s="65">
        <v>100</v>
      </c>
    </row>
    <row r="53" spans="1:8" ht="45" x14ac:dyDescent="0.25">
      <c r="A53" s="10"/>
      <c r="B53" s="55">
        <v>65</v>
      </c>
      <c r="C53" s="56" t="s">
        <v>63</v>
      </c>
      <c r="D53" s="57">
        <v>258682.3</v>
      </c>
      <c r="E53" s="65">
        <v>247600</v>
      </c>
      <c r="F53" s="65">
        <v>216600</v>
      </c>
      <c r="G53" s="65">
        <v>216600</v>
      </c>
      <c r="H53" s="65">
        <v>216600</v>
      </c>
    </row>
    <row r="54" spans="1:8" ht="45" x14ac:dyDescent="0.25">
      <c r="A54" s="12"/>
      <c r="B54" s="55">
        <v>66</v>
      </c>
      <c r="C54" s="56" t="s">
        <v>64</v>
      </c>
      <c r="D54" s="57">
        <v>106491.3</v>
      </c>
      <c r="E54" s="65">
        <v>160700</v>
      </c>
      <c r="F54" s="65">
        <v>105700</v>
      </c>
      <c r="G54" s="65">
        <v>105700</v>
      </c>
      <c r="H54" s="65">
        <v>105700</v>
      </c>
    </row>
    <row r="55" spans="1:8" ht="30" x14ac:dyDescent="0.25">
      <c r="A55" s="12"/>
      <c r="B55" s="55">
        <v>67</v>
      </c>
      <c r="C55" s="56" t="s">
        <v>22</v>
      </c>
      <c r="D55" s="106">
        <v>4135240.67</v>
      </c>
      <c r="E55" s="107">
        <v>5364200</v>
      </c>
      <c r="F55" s="65">
        <v>5398300</v>
      </c>
      <c r="G55" s="65">
        <v>5614300</v>
      </c>
      <c r="H55" s="65">
        <v>5670500</v>
      </c>
    </row>
    <row r="56" spans="1:8" x14ac:dyDescent="0.25">
      <c r="A56" s="14"/>
      <c r="B56" s="55">
        <v>68</v>
      </c>
      <c r="C56" s="56" t="s">
        <v>65</v>
      </c>
      <c r="D56" s="57">
        <v>0</v>
      </c>
      <c r="E56" s="65">
        <v>0</v>
      </c>
      <c r="F56" s="65">
        <v>0</v>
      </c>
      <c r="G56" s="65">
        <v>0</v>
      </c>
      <c r="H56" s="65"/>
    </row>
    <row r="57" spans="1:8" x14ac:dyDescent="0.25">
      <c r="A57" s="9">
        <v>9</v>
      </c>
      <c r="B57" s="9"/>
      <c r="C57" s="9" t="s">
        <v>138</v>
      </c>
      <c r="D57" s="62">
        <f>SUM(D58)</f>
        <v>0</v>
      </c>
      <c r="E57" s="64">
        <f t="shared" ref="E57:H57" si="8">SUM(E58)</f>
        <v>44000</v>
      </c>
      <c r="F57" s="64">
        <f t="shared" si="8"/>
        <v>34900</v>
      </c>
      <c r="G57" s="64">
        <f t="shared" si="8"/>
        <v>7000</v>
      </c>
      <c r="H57" s="64">
        <f t="shared" si="8"/>
        <v>0</v>
      </c>
    </row>
    <row r="58" spans="1:8" x14ac:dyDescent="0.25">
      <c r="A58" s="9"/>
      <c r="B58" s="55">
        <v>92</v>
      </c>
      <c r="C58" s="56" t="s">
        <v>139</v>
      </c>
      <c r="D58" s="57">
        <v>0</v>
      </c>
      <c r="E58" s="65">
        <v>44000</v>
      </c>
      <c r="F58" s="65">
        <v>34900</v>
      </c>
      <c r="G58" s="65">
        <v>7000</v>
      </c>
      <c r="H58" s="65">
        <v>0</v>
      </c>
    </row>
    <row r="60" spans="1:8" ht="15.75" x14ac:dyDescent="0.25">
      <c r="A60" s="122" t="s">
        <v>33</v>
      </c>
      <c r="B60" s="122"/>
      <c r="C60" s="122"/>
      <c r="D60" s="122"/>
      <c r="E60" s="122"/>
      <c r="F60" s="122"/>
      <c r="G60" s="122"/>
      <c r="H60" s="122"/>
    </row>
    <row r="61" spans="1:8" ht="18" x14ac:dyDescent="0.25">
      <c r="A61" s="21"/>
      <c r="B61" s="21"/>
      <c r="C61" s="21"/>
      <c r="D61" s="21"/>
      <c r="E61" s="21"/>
      <c r="F61" s="21"/>
      <c r="G61" s="4"/>
      <c r="H61" s="4"/>
    </row>
    <row r="62" spans="1:8" ht="26.25" customHeight="1" x14ac:dyDescent="0.25">
      <c r="A62" s="17" t="s">
        <v>4</v>
      </c>
      <c r="B62" s="16" t="s">
        <v>5</v>
      </c>
      <c r="C62" s="16" t="s">
        <v>7</v>
      </c>
      <c r="D62" s="17" t="s">
        <v>120</v>
      </c>
      <c r="E62" s="17" t="s">
        <v>116</v>
      </c>
      <c r="F62" s="17" t="s">
        <v>117</v>
      </c>
      <c r="G62" s="17" t="s">
        <v>113</v>
      </c>
      <c r="H62" s="17" t="s">
        <v>118</v>
      </c>
    </row>
    <row r="63" spans="1:8" ht="18" customHeight="1" x14ac:dyDescent="0.25">
      <c r="A63" s="32"/>
      <c r="B63" s="32"/>
      <c r="C63" s="34" t="s">
        <v>1</v>
      </c>
      <c r="D63" s="81">
        <f>D64+D70</f>
        <v>4483461</v>
      </c>
      <c r="E63" s="96">
        <f>E64+E70</f>
        <v>5849100</v>
      </c>
      <c r="F63" s="96">
        <f t="shared" ref="F63:H63" si="9">F64+F70</f>
        <v>5829100</v>
      </c>
      <c r="G63" s="96">
        <f t="shared" si="9"/>
        <v>6017200</v>
      </c>
      <c r="H63" s="96">
        <f t="shared" si="9"/>
        <v>6066400</v>
      </c>
    </row>
    <row r="64" spans="1:8" x14ac:dyDescent="0.25">
      <c r="A64" s="9">
        <v>3</v>
      </c>
      <c r="B64" s="9"/>
      <c r="C64" s="9" t="s">
        <v>8</v>
      </c>
      <c r="D64" s="81">
        <f>SUM(D65:D69)</f>
        <v>4383078.8499999996</v>
      </c>
      <c r="E64" s="96">
        <f t="shared" ref="E64:H64" si="10">SUM(E65:E69)</f>
        <v>5725800</v>
      </c>
      <c r="F64" s="96">
        <f t="shared" si="10"/>
        <v>5743600</v>
      </c>
      <c r="G64" s="96">
        <f t="shared" si="10"/>
        <v>5914100</v>
      </c>
      <c r="H64" s="96">
        <f t="shared" si="10"/>
        <v>5970300</v>
      </c>
    </row>
    <row r="65" spans="1:8" x14ac:dyDescent="0.25">
      <c r="A65" s="9"/>
      <c r="B65" s="54">
        <v>31</v>
      </c>
      <c r="C65" s="54" t="s">
        <v>9</v>
      </c>
      <c r="D65" s="53">
        <v>3615111.84</v>
      </c>
      <c r="E65" s="66">
        <v>4603900</v>
      </c>
      <c r="F65" s="66">
        <v>4630200</v>
      </c>
      <c r="G65" s="66">
        <v>4816200</v>
      </c>
      <c r="H65" s="66">
        <v>4872400</v>
      </c>
    </row>
    <row r="66" spans="1:8" x14ac:dyDescent="0.25">
      <c r="A66" s="10"/>
      <c r="B66" s="54">
        <v>32</v>
      </c>
      <c r="C66" s="54" t="s">
        <v>16</v>
      </c>
      <c r="D66" s="53">
        <v>743065.97</v>
      </c>
      <c r="E66" s="66">
        <v>1096200</v>
      </c>
      <c r="F66" s="66">
        <v>1092300</v>
      </c>
      <c r="G66" s="66">
        <v>1076800</v>
      </c>
      <c r="H66" s="66">
        <v>1076800</v>
      </c>
    </row>
    <row r="67" spans="1:8" x14ac:dyDescent="0.25">
      <c r="A67" s="10"/>
      <c r="B67" s="54">
        <v>34</v>
      </c>
      <c r="C67" s="54" t="s">
        <v>67</v>
      </c>
      <c r="D67" s="53">
        <v>24901.040000000001</v>
      </c>
      <c r="E67" s="66">
        <v>25700</v>
      </c>
      <c r="F67" s="66">
        <v>21100</v>
      </c>
      <c r="G67" s="66">
        <v>21100</v>
      </c>
      <c r="H67" s="66">
        <v>21100</v>
      </c>
    </row>
    <row r="68" spans="1:8" x14ac:dyDescent="0.25">
      <c r="A68" s="10"/>
      <c r="B68" s="54">
        <v>36</v>
      </c>
      <c r="C68" s="54" t="s">
        <v>111</v>
      </c>
      <c r="D68" s="53">
        <v>0</v>
      </c>
      <c r="E68" s="66">
        <v>0</v>
      </c>
      <c r="F68" s="66">
        <v>0</v>
      </c>
      <c r="G68" s="66">
        <v>0</v>
      </c>
      <c r="H68" s="66">
        <v>0</v>
      </c>
    </row>
    <row r="69" spans="1:8" ht="19.5" customHeight="1" x14ac:dyDescent="0.25">
      <c r="A69" s="10"/>
      <c r="B69" s="54">
        <v>38</v>
      </c>
      <c r="C69" s="54" t="s">
        <v>114</v>
      </c>
      <c r="D69" s="53">
        <v>0</v>
      </c>
      <c r="E69" s="66">
        <v>0</v>
      </c>
      <c r="F69" s="66">
        <v>0</v>
      </c>
      <c r="G69" s="66">
        <v>0</v>
      </c>
      <c r="H69" s="66">
        <v>0</v>
      </c>
    </row>
    <row r="70" spans="1:8" ht="27.75" customHeight="1" x14ac:dyDescent="0.25">
      <c r="A70" s="12">
        <v>4</v>
      </c>
      <c r="B70" s="13"/>
      <c r="C70" s="22" t="s">
        <v>10</v>
      </c>
      <c r="D70" s="81">
        <f>SUM(D71:D73)</f>
        <v>100382.15</v>
      </c>
      <c r="E70" s="81">
        <f t="shared" ref="E70:H70" si="11">SUM(E71:E73)</f>
        <v>123300</v>
      </c>
      <c r="F70" s="81">
        <f t="shared" si="11"/>
        <v>85500</v>
      </c>
      <c r="G70" s="81">
        <f t="shared" si="11"/>
        <v>103100</v>
      </c>
      <c r="H70" s="81">
        <f t="shared" si="11"/>
        <v>96100</v>
      </c>
    </row>
    <row r="71" spans="1:8" ht="25.5" x14ac:dyDescent="0.25">
      <c r="A71" s="12"/>
      <c r="B71" s="101">
        <v>41</v>
      </c>
      <c r="C71" s="23" t="s">
        <v>125</v>
      </c>
      <c r="D71" s="102">
        <v>0</v>
      </c>
      <c r="E71" s="103">
        <v>0</v>
      </c>
      <c r="F71" s="103">
        <v>5000</v>
      </c>
      <c r="G71" s="103">
        <v>0</v>
      </c>
      <c r="H71" s="103">
        <v>0</v>
      </c>
    </row>
    <row r="72" spans="1:8" ht="30" x14ac:dyDescent="0.25">
      <c r="A72" s="12"/>
      <c r="B72" s="54">
        <v>42</v>
      </c>
      <c r="C72" s="104" t="s">
        <v>23</v>
      </c>
      <c r="D72" s="53">
        <v>92882.15</v>
      </c>
      <c r="E72" s="66">
        <v>123300</v>
      </c>
      <c r="F72" s="66">
        <v>70500</v>
      </c>
      <c r="G72" s="66">
        <v>63100</v>
      </c>
      <c r="H72" s="66">
        <v>96100</v>
      </c>
    </row>
    <row r="73" spans="1:8" ht="30" x14ac:dyDescent="0.25">
      <c r="A73" s="14"/>
      <c r="B73" s="54">
        <v>45</v>
      </c>
      <c r="C73" s="104" t="s">
        <v>68</v>
      </c>
      <c r="D73" s="53">
        <v>7500</v>
      </c>
      <c r="E73" s="66">
        <v>0</v>
      </c>
      <c r="F73" s="66">
        <v>10000</v>
      </c>
      <c r="G73" s="66">
        <v>40000</v>
      </c>
      <c r="H73" s="66">
        <v>0</v>
      </c>
    </row>
    <row r="78" spans="1:8" ht="18" customHeight="1" x14ac:dyDescent="0.25">
      <c r="D78" s="21"/>
      <c r="E78" s="21"/>
      <c r="F78" s="21"/>
      <c r="G78" s="4"/>
      <c r="H78" s="4"/>
    </row>
    <row r="79" spans="1:8" ht="18" x14ac:dyDescent="0.25">
      <c r="B79" s="142" t="s">
        <v>126</v>
      </c>
      <c r="C79" s="142"/>
      <c r="D79" s="142"/>
      <c r="E79" s="142"/>
      <c r="F79" s="142"/>
      <c r="G79" s="142"/>
      <c r="H79" s="142"/>
    </row>
    <row r="80" spans="1:8" ht="18" x14ac:dyDescent="0.25">
      <c r="C80" s="21"/>
      <c r="D80" s="21"/>
      <c r="E80" s="21"/>
      <c r="F80" s="21"/>
      <c r="G80" s="4"/>
      <c r="H80" s="4"/>
    </row>
    <row r="81" spans="2:8" ht="15.75" x14ac:dyDescent="0.25">
      <c r="C81" s="122" t="s">
        <v>34</v>
      </c>
      <c r="D81" s="122"/>
      <c r="E81" s="122"/>
      <c r="F81" s="122"/>
      <c r="G81" s="122"/>
      <c r="H81" s="122"/>
    </row>
    <row r="82" spans="2:8" ht="18" x14ac:dyDescent="0.25">
      <c r="C82" s="21"/>
      <c r="D82" s="21"/>
      <c r="E82" s="21"/>
      <c r="F82" s="21"/>
      <c r="G82" s="4"/>
      <c r="H82" s="4"/>
    </row>
    <row r="83" spans="2:8" ht="25.5" x14ac:dyDescent="0.25">
      <c r="B83" s="17" t="s">
        <v>88</v>
      </c>
      <c r="C83" s="17" t="s">
        <v>24</v>
      </c>
      <c r="D83" s="17" t="s">
        <v>120</v>
      </c>
      <c r="E83" s="17" t="s">
        <v>116</v>
      </c>
      <c r="F83" s="17" t="s">
        <v>117</v>
      </c>
      <c r="G83" s="17" t="s">
        <v>113</v>
      </c>
      <c r="H83" s="17" t="s">
        <v>118</v>
      </c>
    </row>
    <row r="84" spans="2:8" x14ac:dyDescent="0.25">
      <c r="B84" s="80"/>
      <c r="C84" s="34" t="s">
        <v>0</v>
      </c>
      <c r="D84" s="81">
        <f>D85+D87+D89+D91+D94</f>
        <v>4541424.6999999993</v>
      </c>
      <c r="E84" s="96">
        <f>E85+E87+E89+E91+E94</f>
        <v>5849100</v>
      </c>
      <c r="F84" s="96">
        <f>F85+F87+F89+F91+F94</f>
        <v>5829100</v>
      </c>
      <c r="G84" s="96">
        <f>G85+G87+G89+G91+G94</f>
        <v>6017200</v>
      </c>
      <c r="H84" s="96">
        <f>H85+H87+H89+H91+H94</f>
        <v>6066400</v>
      </c>
    </row>
    <row r="85" spans="2:8" x14ac:dyDescent="0.25">
      <c r="B85" s="80" t="s">
        <v>69</v>
      </c>
      <c r="C85" s="80" t="s">
        <v>70</v>
      </c>
      <c r="D85" s="81">
        <f>SUM(D86)</f>
        <v>4135240.67</v>
      </c>
      <c r="E85" s="96">
        <f>SUM(E86)</f>
        <v>5364200</v>
      </c>
      <c r="F85" s="96">
        <f t="shared" ref="F85:H85" si="12">SUM(F86)</f>
        <v>5398300</v>
      </c>
      <c r="G85" s="96">
        <f t="shared" si="12"/>
        <v>5614300</v>
      </c>
      <c r="H85" s="96">
        <f t="shared" si="12"/>
        <v>5670500</v>
      </c>
    </row>
    <row r="86" spans="2:8" x14ac:dyDescent="0.25">
      <c r="B86" s="54" t="s">
        <v>71</v>
      </c>
      <c r="C86" s="54" t="s">
        <v>70</v>
      </c>
      <c r="D86" s="108">
        <v>4135240.67</v>
      </c>
      <c r="E86" s="109">
        <v>5364200</v>
      </c>
      <c r="F86" s="66">
        <v>5398300</v>
      </c>
      <c r="G86" s="66">
        <v>5614300</v>
      </c>
      <c r="H86" s="66">
        <v>5670500</v>
      </c>
    </row>
    <row r="87" spans="2:8" x14ac:dyDescent="0.25">
      <c r="B87" s="80" t="s">
        <v>72</v>
      </c>
      <c r="C87" s="80" t="s">
        <v>73</v>
      </c>
      <c r="D87" s="81">
        <f>SUM(D88)</f>
        <v>106491.84</v>
      </c>
      <c r="E87" s="96">
        <f>SUM(E88)</f>
        <v>160500</v>
      </c>
      <c r="F87" s="96">
        <f t="shared" ref="F87:H87" si="13">SUM(F88)</f>
        <v>105800</v>
      </c>
      <c r="G87" s="96">
        <f t="shared" si="13"/>
        <v>105800</v>
      </c>
      <c r="H87" s="96">
        <f t="shared" si="13"/>
        <v>105800</v>
      </c>
    </row>
    <row r="88" spans="2:8" x14ac:dyDescent="0.25">
      <c r="B88" s="54" t="s">
        <v>74</v>
      </c>
      <c r="C88" s="54" t="s">
        <v>73</v>
      </c>
      <c r="D88" s="53">
        <v>106491.84</v>
      </c>
      <c r="E88" s="66">
        <v>160500</v>
      </c>
      <c r="F88" s="66">
        <v>105800</v>
      </c>
      <c r="G88" s="66">
        <v>105800</v>
      </c>
      <c r="H88" s="66">
        <v>105800</v>
      </c>
    </row>
    <row r="89" spans="2:8" x14ac:dyDescent="0.25">
      <c r="B89" s="80" t="s">
        <v>75</v>
      </c>
      <c r="C89" s="80" t="s">
        <v>76</v>
      </c>
      <c r="D89" s="81">
        <f>SUM(D90)</f>
        <v>258682.3</v>
      </c>
      <c r="E89" s="96">
        <f>SUM(E90)</f>
        <v>291600</v>
      </c>
      <c r="F89" s="96">
        <f t="shared" ref="F89:H89" si="14">SUM(F90)</f>
        <v>251500</v>
      </c>
      <c r="G89" s="96">
        <f t="shared" si="14"/>
        <v>223600</v>
      </c>
      <c r="H89" s="96">
        <f t="shared" si="14"/>
        <v>216600</v>
      </c>
    </row>
    <row r="90" spans="2:8" x14ac:dyDescent="0.25">
      <c r="B90" s="54" t="s">
        <v>77</v>
      </c>
      <c r="C90" s="54" t="s">
        <v>78</v>
      </c>
      <c r="D90" s="53">
        <v>258682.3</v>
      </c>
      <c r="E90" s="66">
        <v>291600</v>
      </c>
      <c r="F90" s="66">
        <v>251500</v>
      </c>
      <c r="G90" s="66">
        <v>223600</v>
      </c>
      <c r="H90" s="66">
        <v>216600</v>
      </c>
    </row>
    <row r="91" spans="2:8" x14ac:dyDescent="0.25">
      <c r="B91" s="80" t="s">
        <v>79</v>
      </c>
      <c r="C91" s="80" t="s">
        <v>80</v>
      </c>
      <c r="D91" s="81">
        <f>SUM(D92:D93)</f>
        <v>41009.89</v>
      </c>
      <c r="E91" s="96">
        <f>SUM(E92:E93)</f>
        <v>32500</v>
      </c>
      <c r="F91" s="96">
        <f t="shared" ref="F91:H91" si="15">SUM(F92:F93)</f>
        <v>73500</v>
      </c>
      <c r="G91" s="96">
        <f t="shared" si="15"/>
        <v>73500</v>
      </c>
      <c r="H91" s="96">
        <f t="shared" si="15"/>
        <v>73500</v>
      </c>
    </row>
    <row r="92" spans="2:8" x14ac:dyDescent="0.25">
      <c r="B92" s="54" t="s">
        <v>81</v>
      </c>
      <c r="C92" s="54" t="s">
        <v>82</v>
      </c>
      <c r="D92" s="53">
        <v>41009.89</v>
      </c>
      <c r="E92" s="66">
        <v>32500</v>
      </c>
      <c r="F92" s="66">
        <v>73500</v>
      </c>
      <c r="G92" s="66">
        <v>73500</v>
      </c>
      <c r="H92" s="66">
        <v>73500</v>
      </c>
    </row>
    <row r="93" spans="2:8" x14ac:dyDescent="0.25">
      <c r="B93" s="54" t="s">
        <v>83</v>
      </c>
      <c r="C93" s="54" t="s">
        <v>84</v>
      </c>
      <c r="D93" s="53">
        <v>0</v>
      </c>
      <c r="E93" s="66">
        <v>0</v>
      </c>
      <c r="F93" s="66">
        <v>0</v>
      </c>
      <c r="G93" s="66">
        <v>0</v>
      </c>
      <c r="H93" s="66">
        <v>0</v>
      </c>
    </row>
    <row r="94" spans="2:8" x14ac:dyDescent="0.25">
      <c r="B94" s="80" t="s">
        <v>85</v>
      </c>
      <c r="C94" s="80" t="s">
        <v>86</v>
      </c>
      <c r="D94" s="81">
        <f>SUM(D95)</f>
        <v>0</v>
      </c>
      <c r="E94" s="96">
        <f>SUM(E95)</f>
        <v>300</v>
      </c>
      <c r="F94" s="96">
        <f t="shared" ref="F94:H94" si="16">SUM(F95)</f>
        <v>0</v>
      </c>
      <c r="G94" s="96">
        <f t="shared" si="16"/>
        <v>0</v>
      </c>
      <c r="H94" s="96">
        <f t="shared" si="16"/>
        <v>0</v>
      </c>
    </row>
    <row r="95" spans="2:8" x14ac:dyDescent="0.25">
      <c r="B95" s="54" t="s">
        <v>87</v>
      </c>
      <c r="C95" s="54" t="s">
        <v>86</v>
      </c>
      <c r="D95" s="53">
        <v>0</v>
      </c>
      <c r="E95" s="66">
        <v>300</v>
      </c>
      <c r="F95" s="66">
        <v>0</v>
      </c>
      <c r="G95" s="66">
        <v>0</v>
      </c>
      <c r="H95" s="66">
        <v>0</v>
      </c>
    </row>
    <row r="98" spans="2:8" ht="15.75" x14ac:dyDescent="0.25">
      <c r="C98" s="122" t="s">
        <v>35</v>
      </c>
      <c r="D98" s="122"/>
      <c r="E98" s="122"/>
      <c r="F98" s="122"/>
      <c r="G98" s="122"/>
      <c r="H98" s="122"/>
    </row>
    <row r="99" spans="2:8" ht="18" x14ac:dyDescent="0.25">
      <c r="C99" s="21"/>
      <c r="D99" s="21"/>
      <c r="E99" s="21"/>
      <c r="F99" s="21"/>
      <c r="G99" s="4"/>
      <c r="H99" s="4"/>
    </row>
    <row r="100" spans="2:8" ht="25.5" x14ac:dyDescent="0.25">
      <c r="B100" s="17" t="s">
        <v>88</v>
      </c>
      <c r="C100" s="17" t="s">
        <v>24</v>
      </c>
      <c r="D100" s="17" t="s">
        <v>120</v>
      </c>
      <c r="E100" s="17" t="s">
        <v>116</v>
      </c>
      <c r="F100" s="17" t="s">
        <v>117</v>
      </c>
      <c r="G100" s="17" t="s">
        <v>113</v>
      </c>
      <c r="H100" s="17" t="s">
        <v>118</v>
      </c>
    </row>
    <row r="101" spans="2:8" x14ac:dyDescent="0.25">
      <c r="B101" s="80"/>
      <c r="C101" s="34" t="s">
        <v>1</v>
      </c>
      <c r="D101" s="81">
        <f>D102+D104+D106+D108+D111</f>
        <v>4483460.9999999991</v>
      </c>
      <c r="E101" s="96">
        <f t="shared" ref="E101:H101" si="17">E102+E104+E106+E108+E111</f>
        <v>5849100</v>
      </c>
      <c r="F101" s="96">
        <f t="shared" si="17"/>
        <v>5829100</v>
      </c>
      <c r="G101" s="96">
        <f t="shared" si="17"/>
        <v>6017200</v>
      </c>
      <c r="H101" s="96">
        <f t="shared" si="17"/>
        <v>6066400</v>
      </c>
    </row>
    <row r="102" spans="2:8" x14ac:dyDescent="0.25">
      <c r="B102" s="80" t="s">
        <v>69</v>
      </c>
      <c r="C102" s="80" t="s">
        <v>70</v>
      </c>
      <c r="D102" s="81">
        <f>SUM(D103)</f>
        <v>4135240.67</v>
      </c>
      <c r="E102" s="96">
        <f t="shared" ref="E102:H102" si="18">SUM(E103)</f>
        <v>5364200</v>
      </c>
      <c r="F102" s="96">
        <f t="shared" si="18"/>
        <v>5398300</v>
      </c>
      <c r="G102" s="96">
        <f t="shared" si="18"/>
        <v>5614300</v>
      </c>
      <c r="H102" s="96">
        <f t="shared" si="18"/>
        <v>5670500</v>
      </c>
    </row>
    <row r="103" spans="2:8" x14ac:dyDescent="0.25">
      <c r="B103" s="54" t="s">
        <v>71</v>
      </c>
      <c r="C103" s="54" t="s">
        <v>70</v>
      </c>
      <c r="D103" s="53">
        <v>4135240.67</v>
      </c>
      <c r="E103" s="66">
        <v>5364200</v>
      </c>
      <c r="F103" s="66">
        <v>5398300</v>
      </c>
      <c r="G103" s="66">
        <v>5614300</v>
      </c>
      <c r="H103" s="66">
        <v>5670500</v>
      </c>
    </row>
    <row r="104" spans="2:8" x14ac:dyDescent="0.25">
      <c r="B104" s="80" t="s">
        <v>72</v>
      </c>
      <c r="C104" s="80" t="s">
        <v>73</v>
      </c>
      <c r="D104" s="81">
        <f>SUM(D105)</f>
        <v>106491.84</v>
      </c>
      <c r="E104" s="96">
        <f t="shared" ref="E104:H104" si="19">SUM(E105)</f>
        <v>160500</v>
      </c>
      <c r="F104" s="96">
        <f t="shared" si="19"/>
        <v>105800</v>
      </c>
      <c r="G104" s="96">
        <f t="shared" si="19"/>
        <v>105800</v>
      </c>
      <c r="H104" s="96">
        <f t="shared" si="19"/>
        <v>105800</v>
      </c>
    </row>
    <row r="105" spans="2:8" x14ac:dyDescent="0.25">
      <c r="B105" s="54" t="s">
        <v>74</v>
      </c>
      <c r="C105" s="54" t="s">
        <v>73</v>
      </c>
      <c r="D105" s="53">
        <v>106491.84</v>
      </c>
      <c r="E105" s="66">
        <v>160500</v>
      </c>
      <c r="F105" s="66">
        <v>105800</v>
      </c>
      <c r="G105" s="66">
        <v>105800</v>
      </c>
      <c r="H105" s="66">
        <v>105800</v>
      </c>
    </row>
    <row r="106" spans="2:8" x14ac:dyDescent="0.25">
      <c r="B106" s="80" t="s">
        <v>75</v>
      </c>
      <c r="C106" s="80" t="s">
        <v>76</v>
      </c>
      <c r="D106" s="81">
        <f>SUM(D107)</f>
        <v>200718.6</v>
      </c>
      <c r="E106" s="96">
        <f t="shared" ref="E106:H106" si="20">SUM(E107)</f>
        <v>291600</v>
      </c>
      <c r="F106" s="96">
        <f t="shared" si="20"/>
        <v>251500</v>
      </c>
      <c r="G106" s="96">
        <f t="shared" si="20"/>
        <v>223600</v>
      </c>
      <c r="H106" s="96">
        <f t="shared" si="20"/>
        <v>216600</v>
      </c>
    </row>
    <row r="107" spans="2:8" x14ac:dyDescent="0.25">
      <c r="B107" s="54" t="s">
        <v>77</v>
      </c>
      <c r="C107" s="54" t="s">
        <v>78</v>
      </c>
      <c r="D107" s="53">
        <v>200718.6</v>
      </c>
      <c r="E107" s="66">
        <v>291600</v>
      </c>
      <c r="F107" s="66">
        <v>251500</v>
      </c>
      <c r="G107" s="66">
        <v>223600</v>
      </c>
      <c r="H107" s="66">
        <v>216600</v>
      </c>
    </row>
    <row r="108" spans="2:8" x14ac:dyDescent="0.25">
      <c r="B108" s="80" t="s">
        <v>79</v>
      </c>
      <c r="C108" s="80" t="s">
        <v>80</v>
      </c>
      <c r="D108" s="81">
        <f>SUM(D109:D110)</f>
        <v>41009.89</v>
      </c>
      <c r="E108" s="96">
        <f t="shared" ref="E108:H108" si="21">SUM(E109:E110)</f>
        <v>32500</v>
      </c>
      <c r="F108" s="96">
        <f t="shared" si="21"/>
        <v>73500</v>
      </c>
      <c r="G108" s="96">
        <f t="shared" si="21"/>
        <v>73500</v>
      </c>
      <c r="H108" s="96">
        <f t="shared" si="21"/>
        <v>73500</v>
      </c>
    </row>
    <row r="109" spans="2:8" x14ac:dyDescent="0.25">
      <c r="B109" s="54" t="s">
        <v>81</v>
      </c>
      <c r="C109" s="54" t="s">
        <v>82</v>
      </c>
      <c r="D109" s="53">
        <v>41009.89</v>
      </c>
      <c r="E109" s="66">
        <v>32500</v>
      </c>
      <c r="F109" s="66">
        <v>73500</v>
      </c>
      <c r="G109" s="66">
        <v>73500</v>
      </c>
      <c r="H109" s="66">
        <v>73500</v>
      </c>
    </row>
    <row r="110" spans="2:8" x14ac:dyDescent="0.25">
      <c r="B110" s="54" t="s">
        <v>83</v>
      </c>
      <c r="C110" s="54" t="s">
        <v>84</v>
      </c>
      <c r="D110" s="53">
        <v>0</v>
      </c>
      <c r="E110" s="66">
        <v>0</v>
      </c>
      <c r="F110" s="66">
        <v>0</v>
      </c>
      <c r="G110" s="66">
        <v>0</v>
      </c>
      <c r="H110" s="66">
        <v>0</v>
      </c>
    </row>
    <row r="111" spans="2:8" x14ac:dyDescent="0.25">
      <c r="B111" s="80" t="s">
        <v>85</v>
      </c>
      <c r="C111" s="80" t="s">
        <v>86</v>
      </c>
      <c r="D111" s="81">
        <f>SUM(D112)</f>
        <v>0</v>
      </c>
      <c r="E111" s="96">
        <f t="shared" ref="E111:H111" si="22">SUM(E112)</f>
        <v>300</v>
      </c>
      <c r="F111" s="96">
        <f t="shared" si="22"/>
        <v>0</v>
      </c>
      <c r="G111" s="96">
        <f t="shared" si="22"/>
        <v>0</v>
      </c>
      <c r="H111" s="96">
        <f t="shared" si="22"/>
        <v>0</v>
      </c>
    </row>
    <row r="112" spans="2:8" x14ac:dyDescent="0.25">
      <c r="B112" s="54" t="s">
        <v>87</v>
      </c>
      <c r="C112" s="54" t="s">
        <v>86</v>
      </c>
      <c r="D112" s="53">
        <v>0</v>
      </c>
      <c r="E112" s="66">
        <v>300</v>
      </c>
      <c r="F112" s="66">
        <v>0</v>
      </c>
      <c r="G112" s="66">
        <v>0</v>
      </c>
      <c r="H112" s="66">
        <v>0</v>
      </c>
    </row>
    <row r="116" spans="1:8" ht="18" x14ac:dyDescent="0.25">
      <c r="C116" s="21"/>
      <c r="D116" s="21"/>
      <c r="E116" s="21"/>
      <c r="F116" s="21"/>
      <c r="G116" s="4"/>
      <c r="H116" s="4"/>
    </row>
    <row r="117" spans="1:8" ht="18.75" x14ac:dyDescent="0.25">
      <c r="C117" s="120" t="s">
        <v>127</v>
      </c>
      <c r="D117" s="143"/>
      <c r="E117" s="143"/>
      <c r="F117" s="143"/>
      <c r="G117" s="143"/>
      <c r="H117" s="143"/>
    </row>
    <row r="118" spans="1:8" ht="18" x14ac:dyDescent="0.25">
      <c r="C118" s="21"/>
      <c r="D118" s="21"/>
      <c r="E118" s="21"/>
      <c r="F118" s="21"/>
      <c r="G118" s="4"/>
      <c r="H118" s="4"/>
    </row>
    <row r="119" spans="1:8" ht="25.5" x14ac:dyDescent="0.25">
      <c r="C119" s="17" t="s">
        <v>36</v>
      </c>
      <c r="D119" s="17" t="s">
        <v>120</v>
      </c>
      <c r="E119" s="17" t="s">
        <v>116</v>
      </c>
      <c r="F119" s="17" t="s">
        <v>117</v>
      </c>
      <c r="G119" s="17" t="s">
        <v>113</v>
      </c>
      <c r="H119" s="17" t="s">
        <v>118</v>
      </c>
    </row>
    <row r="120" spans="1:8" x14ac:dyDescent="0.25">
      <c r="C120" s="9" t="s">
        <v>11</v>
      </c>
      <c r="D120" s="82"/>
      <c r="E120" s="83"/>
      <c r="F120" s="83"/>
      <c r="G120" s="83"/>
      <c r="H120" s="83"/>
    </row>
    <row r="121" spans="1:8" x14ac:dyDescent="0.25">
      <c r="C121" s="9" t="s">
        <v>89</v>
      </c>
      <c r="D121" s="81">
        <f>D122</f>
        <v>4483461</v>
      </c>
      <c r="E121" s="96">
        <f t="shared" ref="E121:H121" si="23">E122</f>
        <v>5849100</v>
      </c>
      <c r="F121" s="96">
        <f t="shared" si="23"/>
        <v>5829100</v>
      </c>
      <c r="G121" s="96">
        <f t="shared" si="23"/>
        <v>6017200</v>
      </c>
      <c r="H121" s="96">
        <f t="shared" si="23"/>
        <v>6066400</v>
      </c>
    </row>
    <row r="122" spans="1:8" x14ac:dyDescent="0.25">
      <c r="C122" s="58" t="s">
        <v>90</v>
      </c>
      <c r="D122" s="53">
        <v>4483461</v>
      </c>
      <c r="E122" s="66">
        <v>5849100</v>
      </c>
      <c r="F122" s="66">
        <v>5829100</v>
      </c>
      <c r="G122" s="66">
        <v>6017200</v>
      </c>
      <c r="H122" s="66">
        <v>6066400</v>
      </c>
    </row>
    <row r="126" spans="1:8" ht="18" x14ac:dyDescent="0.25">
      <c r="A126" s="21"/>
      <c r="B126" s="21"/>
      <c r="C126" s="21"/>
      <c r="D126" s="21"/>
      <c r="E126" s="21"/>
      <c r="F126" s="21"/>
      <c r="G126" s="4"/>
      <c r="H126" s="4"/>
    </row>
    <row r="127" spans="1:8" ht="18" x14ac:dyDescent="0.25">
      <c r="A127" s="120" t="s">
        <v>131</v>
      </c>
      <c r="B127" s="120"/>
      <c r="C127" s="120"/>
      <c r="D127" s="120"/>
      <c r="E127" s="120"/>
      <c r="F127" s="120"/>
      <c r="G127" s="120"/>
      <c r="H127" s="120"/>
    </row>
    <row r="128" spans="1:8" ht="18" x14ac:dyDescent="0.25">
      <c r="A128" s="21"/>
      <c r="B128" s="21"/>
      <c r="C128" s="21"/>
      <c r="D128" s="21"/>
      <c r="E128" s="21"/>
      <c r="F128" s="21"/>
      <c r="G128" s="4"/>
      <c r="H128" s="4"/>
    </row>
    <row r="129" spans="1:8" ht="25.5" x14ac:dyDescent="0.25">
      <c r="A129" s="17" t="s">
        <v>4</v>
      </c>
      <c r="B129" s="16" t="s">
        <v>5</v>
      </c>
      <c r="C129" s="16" t="s">
        <v>24</v>
      </c>
      <c r="D129" s="17" t="s">
        <v>120</v>
      </c>
      <c r="E129" s="17" t="s">
        <v>116</v>
      </c>
      <c r="F129" s="17" t="s">
        <v>117</v>
      </c>
      <c r="G129" s="17" t="s">
        <v>113</v>
      </c>
      <c r="H129" s="17" t="s">
        <v>118</v>
      </c>
    </row>
    <row r="130" spans="1:8" x14ac:dyDescent="0.25">
      <c r="A130" s="32"/>
      <c r="B130" s="33"/>
      <c r="C130" s="31" t="s">
        <v>41</v>
      </c>
      <c r="D130" s="98">
        <f>D131</f>
        <v>0</v>
      </c>
      <c r="E130" s="97">
        <f t="shared" ref="E130:H130" si="24">E131</f>
        <v>0</v>
      </c>
      <c r="F130" s="97">
        <f t="shared" si="24"/>
        <v>0</v>
      </c>
      <c r="G130" s="97">
        <f t="shared" si="24"/>
        <v>0</v>
      </c>
      <c r="H130" s="97">
        <f t="shared" si="24"/>
        <v>0</v>
      </c>
    </row>
    <row r="131" spans="1:8" ht="25.5" x14ac:dyDescent="0.25">
      <c r="A131" s="9">
        <v>8</v>
      </c>
      <c r="B131" s="9"/>
      <c r="C131" s="9" t="s">
        <v>12</v>
      </c>
      <c r="D131" s="99"/>
      <c r="E131" s="7"/>
      <c r="F131" s="7"/>
      <c r="G131" s="7"/>
      <c r="H131" s="7"/>
    </row>
    <row r="132" spans="1:8" x14ac:dyDescent="0.25">
      <c r="A132" s="9"/>
      <c r="B132" s="14">
        <v>84</v>
      </c>
      <c r="C132" s="14" t="s">
        <v>17</v>
      </c>
      <c r="D132" s="99">
        <v>0</v>
      </c>
      <c r="E132" s="7">
        <v>0</v>
      </c>
      <c r="F132" s="7">
        <v>0</v>
      </c>
      <c r="G132" s="7">
        <v>0</v>
      </c>
      <c r="H132" s="7">
        <v>0</v>
      </c>
    </row>
    <row r="133" spans="1:8" x14ac:dyDescent="0.25">
      <c r="A133" s="9"/>
      <c r="B133" s="14"/>
      <c r="C133" s="35"/>
      <c r="D133" s="99"/>
      <c r="E133" s="8"/>
      <c r="F133" s="8"/>
      <c r="G133" s="8"/>
      <c r="H133" s="8"/>
    </row>
    <row r="134" spans="1:8" x14ac:dyDescent="0.25">
      <c r="A134" s="9"/>
      <c r="B134" s="14"/>
      <c r="C134" s="31" t="s">
        <v>44</v>
      </c>
      <c r="D134" s="100">
        <f>D135</f>
        <v>0</v>
      </c>
      <c r="E134" s="82">
        <f t="shared" ref="E134:H134" si="25">E135</f>
        <v>0</v>
      </c>
      <c r="F134" s="82">
        <f t="shared" si="25"/>
        <v>0</v>
      </c>
      <c r="G134" s="82">
        <f t="shared" si="25"/>
        <v>0</v>
      </c>
      <c r="H134" s="82">
        <f t="shared" si="25"/>
        <v>0</v>
      </c>
    </row>
    <row r="135" spans="1:8" ht="25.5" x14ac:dyDescent="0.25">
      <c r="A135" s="12">
        <v>5</v>
      </c>
      <c r="B135" s="13"/>
      <c r="C135" s="22" t="s">
        <v>13</v>
      </c>
      <c r="D135" s="100">
        <f>SUM(D136)</f>
        <v>0</v>
      </c>
      <c r="E135" s="82">
        <f t="shared" ref="E135:H135" si="26">SUM(E136)</f>
        <v>0</v>
      </c>
      <c r="F135" s="82">
        <f t="shared" si="26"/>
        <v>0</v>
      </c>
      <c r="G135" s="82">
        <f t="shared" si="26"/>
        <v>0</v>
      </c>
      <c r="H135" s="82">
        <f t="shared" si="26"/>
        <v>0</v>
      </c>
    </row>
    <row r="136" spans="1:8" ht="25.5" x14ac:dyDescent="0.25">
      <c r="A136" s="14"/>
      <c r="B136" s="14">
        <v>54</v>
      </c>
      <c r="C136" s="23" t="s">
        <v>18</v>
      </c>
      <c r="D136" s="99">
        <v>0</v>
      </c>
      <c r="E136" s="7">
        <v>0</v>
      </c>
      <c r="F136" s="7">
        <v>0</v>
      </c>
      <c r="G136" s="7">
        <v>0</v>
      </c>
      <c r="H136" s="7">
        <v>0</v>
      </c>
    </row>
    <row r="139" spans="1:8" ht="18" x14ac:dyDescent="0.25">
      <c r="C139" s="21"/>
      <c r="D139" s="21"/>
      <c r="E139" s="21"/>
      <c r="F139" s="21"/>
      <c r="G139" s="4"/>
      <c r="H139" s="4"/>
    </row>
    <row r="140" spans="1:8" ht="18" x14ac:dyDescent="0.25">
      <c r="C140" s="120" t="s">
        <v>129</v>
      </c>
      <c r="D140" s="120"/>
      <c r="E140" s="120"/>
      <c r="F140" s="120"/>
      <c r="G140" s="120"/>
      <c r="H140" s="120"/>
    </row>
    <row r="141" spans="1:8" ht="18" x14ac:dyDescent="0.25">
      <c r="C141" s="21"/>
      <c r="D141" s="21"/>
      <c r="E141" s="21"/>
      <c r="F141" s="21"/>
      <c r="G141" s="4"/>
      <c r="H141" s="4"/>
    </row>
    <row r="142" spans="1:8" ht="25.5" x14ac:dyDescent="0.25">
      <c r="C142" s="16" t="s">
        <v>36</v>
      </c>
      <c r="D142" s="17" t="s">
        <v>120</v>
      </c>
      <c r="E142" s="17" t="s">
        <v>116</v>
      </c>
      <c r="F142" s="17" t="s">
        <v>117</v>
      </c>
      <c r="G142" s="17" t="s">
        <v>113</v>
      </c>
      <c r="H142" s="17" t="s">
        <v>118</v>
      </c>
    </row>
    <row r="143" spans="1:8" x14ac:dyDescent="0.25">
      <c r="C143" s="9" t="s">
        <v>41</v>
      </c>
      <c r="D143" s="100">
        <f>D144</f>
        <v>0</v>
      </c>
      <c r="E143" s="82">
        <f t="shared" ref="E143:H143" si="27">E144</f>
        <v>0</v>
      </c>
      <c r="F143" s="82">
        <f t="shared" si="27"/>
        <v>0</v>
      </c>
      <c r="G143" s="82">
        <f t="shared" si="27"/>
        <v>0</v>
      </c>
      <c r="H143" s="82">
        <f t="shared" si="27"/>
        <v>0</v>
      </c>
    </row>
    <row r="144" spans="1:8" x14ac:dyDescent="0.25">
      <c r="C144" s="9" t="s">
        <v>42</v>
      </c>
      <c r="D144" s="100">
        <f>SUM(D145)</f>
        <v>0</v>
      </c>
      <c r="E144" s="82">
        <f t="shared" ref="E144:H144" si="28">SUM(E145)</f>
        <v>0</v>
      </c>
      <c r="F144" s="82">
        <f t="shared" si="28"/>
        <v>0</v>
      </c>
      <c r="G144" s="82">
        <f t="shared" si="28"/>
        <v>0</v>
      </c>
      <c r="H144" s="82">
        <f t="shared" si="28"/>
        <v>0</v>
      </c>
    </row>
    <row r="145" spans="3:8" x14ac:dyDescent="0.25">
      <c r="C145" s="15" t="s">
        <v>43</v>
      </c>
      <c r="D145" s="99">
        <v>0</v>
      </c>
      <c r="E145" s="7">
        <v>0</v>
      </c>
      <c r="F145" s="7">
        <v>0</v>
      </c>
      <c r="G145" s="7">
        <v>0</v>
      </c>
      <c r="H145" s="7">
        <v>0</v>
      </c>
    </row>
    <row r="146" spans="3:8" x14ac:dyDescent="0.25">
      <c r="C146" s="15"/>
      <c r="D146" s="99"/>
      <c r="E146" s="8"/>
      <c r="F146" s="8"/>
      <c r="G146" s="8"/>
      <c r="H146" s="8"/>
    </row>
    <row r="147" spans="3:8" x14ac:dyDescent="0.25">
      <c r="C147" s="9" t="s">
        <v>44</v>
      </c>
      <c r="D147" s="100">
        <f>D148+D150</f>
        <v>0</v>
      </c>
      <c r="E147" s="82">
        <f t="shared" ref="E147:H147" si="29">E148+E150</f>
        <v>0</v>
      </c>
      <c r="F147" s="82">
        <f t="shared" si="29"/>
        <v>0</v>
      </c>
      <c r="G147" s="82">
        <f t="shared" si="29"/>
        <v>0</v>
      </c>
      <c r="H147" s="82">
        <f t="shared" si="29"/>
        <v>0</v>
      </c>
    </row>
    <row r="148" spans="3:8" x14ac:dyDescent="0.25">
      <c r="C148" s="22" t="s">
        <v>37</v>
      </c>
      <c r="D148" s="100">
        <f>SUM(D149)</f>
        <v>0</v>
      </c>
      <c r="E148" s="82">
        <f t="shared" ref="E148:H148" si="30">SUM(E149)</f>
        <v>0</v>
      </c>
      <c r="F148" s="82">
        <f t="shared" si="30"/>
        <v>0</v>
      </c>
      <c r="G148" s="82">
        <f t="shared" si="30"/>
        <v>0</v>
      </c>
      <c r="H148" s="82">
        <f t="shared" si="30"/>
        <v>0</v>
      </c>
    </row>
    <row r="149" spans="3:8" x14ac:dyDescent="0.25">
      <c r="C149" s="11" t="s">
        <v>38</v>
      </c>
      <c r="D149" s="99">
        <v>0</v>
      </c>
      <c r="E149" s="7">
        <v>0</v>
      </c>
      <c r="F149" s="7">
        <v>0</v>
      </c>
      <c r="G149" s="7">
        <v>0</v>
      </c>
      <c r="H149" s="7">
        <v>0</v>
      </c>
    </row>
    <row r="150" spans="3:8" x14ac:dyDescent="0.25">
      <c r="C150" s="22" t="s">
        <v>39</v>
      </c>
      <c r="D150" s="100">
        <f>SUM(D151)</f>
        <v>0</v>
      </c>
      <c r="E150" s="82">
        <f t="shared" ref="E150:H150" si="31">SUM(E151)</f>
        <v>0</v>
      </c>
      <c r="F150" s="82">
        <f t="shared" si="31"/>
        <v>0</v>
      </c>
      <c r="G150" s="82">
        <f t="shared" si="31"/>
        <v>0</v>
      </c>
      <c r="H150" s="82">
        <f t="shared" si="31"/>
        <v>0</v>
      </c>
    </row>
    <row r="151" spans="3:8" x14ac:dyDescent="0.25">
      <c r="C151" s="11" t="s">
        <v>40</v>
      </c>
      <c r="D151" s="99">
        <v>0</v>
      </c>
      <c r="E151" s="7">
        <v>0</v>
      </c>
      <c r="F151" s="7">
        <v>0</v>
      </c>
      <c r="G151" s="7">
        <v>0</v>
      </c>
      <c r="H151" s="7">
        <v>0</v>
      </c>
    </row>
    <row r="169" spans="2:8" x14ac:dyDescent="0.25">
      <c r="B169" s="68"/>
      <c r="C169" s="91"/>
      <c r="D169" s="91"/>
      <c r="E169" s="91"/>
      <c r="F169" s="91"/>
      <c r="G169" s="4"/>
      <c r="H169" s="4"/>
    </row>
    <row r="170" spans="2:8" ht="19.5" x14ac:dyDescent="0.3">
      <c r="B170" s="120" t="s">
        <v>130</v>
      </c>
      <c r="C170" s="145"/>
      <c r="D170" s="145"/>
      <c r="E170" s="145"/>
      <c r="F170" s="145"/>
      <c r="G170" s="145"/>
      <c r="H170" s="145"/>
    </row>
    <row r="171" spans="2:8" x14ac:dyDescent="0.25">
      <c r="B171" s="68"/>
      <c r="C171" s="91"/>
      <c r="D171" s="91"/>
      <c r="E171" s="91"/>
      <c r="F171" s="91"/>
      <c r="G171" s="4"/>
      <c r="H171" s="4"/>
    </row>
    <row r="172" spans="2:8" ht="25.5" x14ac:dyDescent="0.25">
      <c r="B172" s="69" t="s">
        <v>14</v>
      </c>
      <c r="C172" s="16" t="s">
        <v>15</v>
      </c>
      <c r="D172" s="17" t="s">
        <v>120</v>
      </c>
      <c r="E172" s="17" t="s">
        <v>116</v>
      </c>
      <c r="F172" s="17" t="s">
        <v>117</v>
      </c>
      <c r="G172" s="17" t="s">
        <v>113</v>
      </c>
      <c r="H172" s="17" t="s">
        <v>118</v>
      </c>
    </row>
    <row r="173" spans="2:8" x14ac:dyDescent="0.25">
      <c r="B173" s="70"/>
      <c r="C173" s="59"/>
      <c r="D173" s="59"/>
      <c r="E173" s="60"/>
      <c r="F173" s="59"/>
      <c r="G173" s="59"/>
      <c r="H173" s="59"/>
    </row>
    <row r="174" spans="2:8" x14ac:dyDescent="0.25">
      <c r="B174" s="71"/>
      <c r="C174" s="50" t="s">
        <v>66</v>
      </c>
      <c r="D174" s="51">
        <f>D175</f>
        <v>4483461</v>
      </c>
      <c r="E174" s="94">
        <f>E175</f>
        <v>5849100</v>
      </c>
      <c r="F174" s="94">
        <f t="shared" ref="F174:H174" si="32">F175</f>
        <v>5829100</v>
      </c>
      <c r="G174" s="94">
        <f t="shared" si="32"/>
        <v>6017200</v>
      </c>
      <c r="H174" s="94">
        <f t="shared" si="32"/>
        <v>6066400</v>
      </c>
    </row>
    <row r="175" spans="2:8" x14ac:dyDescent="0.25">
      <c r="B175" s="71" t="s">
        <v>54</v>
      </c>
      <c r="C175" s="50" t="s">
        <v>55</v>
      </c>
      <c r="D175" s="51">
        <f>D176+D194+D211</f>
        <v>4483461</v>
      </c>
      <c r="E175" s="94">
        <f>E176+E194+E211</f>
        <v>5849100</v>
      </c>
      <c r="F175" s="94">
        <f>F176+F194+F211</f>
        <v>5829100</v>
      </c>
      <c r="G175" s="94">
        <f>G176+G194+G211</f>
        <v>6017200</v>
      </c>
      <c r="H175" s="94">
        <f>H176+H194+H211</f>
        <v>6066400</v>
      </c>
    </row>
    <row r="176" spans="2:8" ht="39" x14ac:dyDescent="0.25">
      <c r="B176" s="72" t="s">
        <v>56</v>
      </c>
      <c r="C176" s="67" t="s">
        <v>57</v>
      </c>
      <c r="D176" s="51">
        <f>D177+D182+D187+D191</f>
        <v>4078111.73</v>
      </c>
      <c r="E176" s="94">
        <f t="shared" ref="E176:H176" si="33">E177+E182+E187+E191</f>
        <v>5147700</v>
      </c>
      <c r="F176" s="94">
        <f t="shared" si="33"/>
        <v>5124000</v>
      </c>
      <c r="G176" s="94">
        <f t="shared" si="33"/>
        <v>5310000</v>
      </c>
      <c r="H176" s="94">
        <f t="shared" si="33"/>
        <v>5366200</v>
      </c>
    </row>
    <row r="177" spans="2:8" x14ac:dyDescent="0.25">
      <c r="B177" s="71" t="s">
        <v>71</v>
      </c>
      <c r="C177" s="50" t="s">
        <v>70</v>
      </c>
      <c r="D177" s="51">
        <f>D178</f>
        <v>3884511.86</v>
      </c>
      <c r="E177" s="94">
        <f t="shared" ref="E177:H177" si="34">E178</f>
        <v>4975200</v>
      </c>
      <c r="F177" s="94">
        <f t="shared" si="34"/>
        <v>4998300</v>
      </c>
      <c r="G177" s="94">
        <f t="shared" si="34"/>
        <v>5184300</v>
      </c>
      <c r="H177" s="94">
        <f t="shared" si="34"/>
        <v>5240500</v>
      </c>
    </row>
    <row r="178" spans="2:8" x14ac:dyDescent="0.25">
      <c r="B178" s="71">
        <v>3</v>
      </c>
      <c r="C178" s="50" t="s">
        <v>8</v>
      </c>
      <c r="D178" s="51">
        <f>SUM(D179:D181)</f>
        <v>3884511.86</v>
      </c>
      <c r="E178" s="94">
        <f t="shared" ref="E178:H178" si="35">SUM(E179:E181)</f>
        <v>4975200</v>
      </c>
      <c r="F178" s="94">
        <f t="shared" si="35"/>
        <v>4998300</v>
      </c>
      <c r="G178" s="94">
        <f t="shared" si="35"/>
        <v>5184300</v>
      </c>
      <c r="H178" s="94">
        <f t="shared" si="35"/>
        <v>5240500</v>
      </c>
    </row>
    <row r="179" spans="2:8" x14ac:dyDescent="0.25">
      <c r="B179" s="73">
        <v>31</v>
      </c>
      <c r="C179" s="61" t="s">
        <v>9</v>
      </c>
      <c r="D179" s="52">
        <v>3612581.84</v>
      </c>
      <c r="E179" s="95">
        <v>4603900</v>
      </c>
      <c r="F179" s="95">
        <v>4624200</v>
      </c>
      <c r="G179" s="95">
        <v>4810200</v>
      </c>
      <c r="H179" s="95">
        <v>4866400</v>
      </c>
    </row>
    <row r="180" spans="2:8" x14ac:dyDescent="0.25">
      <c r="B180" s="73">
        <v>32</v>
      </c>
      <c r="C180" s="61" t="s">
        <v>16</v>
      </c>
      <c r="D180" s="52">
        <v>269168.59999999998</v>
      </c>
      <c r="E180" s="95">
        <v>367300</v>
      </c>
      <c r="F180" s="95">
        <v>370100</v>
      </c>
      <c r="G180" s="95">
        <v>370100</v>
      </c>
      <c r="H180" s="95">
        <v>370100</v>
      </c>
    </row>
    <row r="181" spans="2:8" x14ac:dyDescent="0.25">
      <c r="B181" s="73">
        <v>34</v>
      </c>
      <c r="C181" s="61" t="s">
        <v>67</v>
      </c>
      <c r="D181" s="52">
        <v>2761.42</v>
      </c>
      <c r="E181" s="95">
        <v>4000</v>
      </c>
      <c r="F181" s="95">
        <v>4000</v>
      </c>
      <c r="G181" s="95">
        <v>4000</v>
      </c>
      <c r="H181" s="95">
        <v>4000</v>
      </c>
    </row>
    <row r="182" spans="2:8" x14ac:dyDescent="0.25">
      <c r="B182" s="71" t="s">
        <v>74</v>
      </c>
      <c r="C182" s="50" t="s">
        <v>73</v>
      </c>
      <c r="D182" s="51">
        <f>D183</f>
        <v>99359.48000000001</v>
      </c>
      <c r="E182" s="94">
        <f t="shared" ref="E182:H182" si="36">E183</f>
        <v>58300</v>
      </c>
      <c r="F182" s="94">
        <f t="shared" si="36"/>
        <v>57700</v>
      </c>
      <c r="G182" s="94">
        <f t="shared" si="36"/>
        <v>57700</v>
      </c>
      <c r="H182" s="94">
        <f t="shared" si="36"/>
        <v>57700</v>
      </c>
    </row>
    <row r="183" spans="2:8" x14ac:dyDescent="0.25">
      <c r="B183" s="71">
        <v>3</v>
      </c>
      <c r="C183" s="50" t="s">
        <v>8</v>
      </c>
      <c r="D183" s="51">
        <f>SUM(D184:D186)</f>
        <v>99359.48000000001</v>
      </c>
      <c r="E183" s="94">
        <f t="shared" ref="E183:H183" si="37">SUM(E184:E186)</f>
        <v>58300</v>
      </c>
      <c r="F183" s="94">
        <f t="shared" si="37"/>
        <v>57700</v>
      </c>
      <c r="G183" s="94">
        <f t="shared" si="37"/>
        <v>57700</v>
      </c>
      <c r="H183" s="94">
        <f t="shared" si="37"/>
        <v>57700</v>
      </c>
    </row>
    <row r="184" spans="2:8" x14ac:dyDescent="0.25">
      <c r="B184" s="73">
        <v>31</v>
      </c>
      <c r="C184" s="61" t="s">
        <v>9</v>
      </c>
      <c r="D184" s="52">
        <v>2530</v>
      </c>
      <c r="E184" s="95">
        <v>0</v>
      </c>
      <c r="F184" s="95">
        <v>6000</v>
      </c>
      <c r="G184" s="95">
        <v>6000</v>
      </c>
      <c r="H184" s="95">
        <v>6000</v>
      </c>
    </row>
    <row r="185" spans="2:8" x14ac:dyDescent="0.25">
      <c r="B185" s="73">
        <v>32</v>
      </c>
      <c r="C185" s="61" t="s">
        <v>16</v>
      </c>
      <c r="D185" s="52">
        <v>96392.91</v>
      </c>
      <c r="E185" s="95">
        <v>57600</v>
      </c>
      <c r="F185" s="95">
        <v>50600</v>
      </c>
      <c r="G185" s="95">
        <v>50600</v>
      </c>
      <c r="H185" s="95">
        <v>50600</v>
      </c>
    </row>
    <row r="186" spans="2:8" x14ac:dyDescent="0.25">
      <c r="B186" s="73">
        <v>34</v>
      </c>
      <c r="C186" s="61" t="s">
        <v>67</v>
      </c>
      <c r="D186" s="52">
        <v>436.57</v>
      </c>
      <c r="E186" s="95">
        <v>700</v>
      </c>
      <c r="F186" s="95">
        <v>1100</v>
      </c>
      <c r="G186" s="95">
        <v>1100</v>
      </c>
      <c r="H186" s="95">
        <v>1100</v>
      </c>
    </row>
    <row r="187" spans="2:8" x14ac:dyDescent="0.25">
      <c r="B187" s="71" t="s">
        <v>77</v>
      </c>
      <c r="C187" s="50" t="s">
        <v>78</v>
      </c>
      <c r="D187" s="51">
        <f>D188</f>
        <v>94240.39</v>
      </c>
      <c r="E187" s="94">
        <f t="shared" ref="E187:H187" si="38">E188</f>
        <v>114200</v>
      </c>
      <c r="F187" s="94">
        <f t="shared" si="38"/>
        <v>68000</v>
      </c>
      <c r="G187" s="94">
        <f t="shared" si="38"/>
        <v>68000</v>
      </c>
      <c r="H187" s="94">
        <f t="shared" si="38"/>
        <v>68000</v>
      </c>
    </row>
    <row r="188" spans="2:8" x14ac:dyDescent="0.25">
      <c r="B188" s="71">
        <v>3</v>
      </c>
      <c r="C188" s="50" t="s">
        <v>8</v>
      </c>
      <c r="D188" s="51">
        <f>SUM(D189:D190)</f>
        <v>94240.39</v>
      </c>
      <c r="E188" s="94">
        <f t="shared" ref="E188:H188" si="39">SUM(E189:E190)</f>
        <v>114200</v>
      </c>
      <c r="F188" s="94">
        <f t="shared" si="39"/>
        <v>68000</v>
      </c>
      <c r="G188" s="94">
        <f t="shared" si="39"/>
        <v>68000</v>
      </c>
      <c r="H188" s="94">
        <f t="shared" si="39"/>
        <v>68000</v>
      </c>
    </row>
    <row r="189" spans="2:8" x14ac:dyDescent="0.25">
      <c r="B189" s="73">
        <v>32</v>
      </c>
      <c r="C189" s="61" t="s">
        <v>16</v>
      </c>
      <c r="D189" s="52">
        <v>72537.34</v>
      </c>
      <c r="E189" s="95">
        <v>93200</v>
      </c>
      <c r="F189" s="95">
        <v>52000</v>
      </c>
      <c r="G189" s="95">
        <v>52000</v>
      </c>
      <c r="H189" s="95">
        <v>52000</v>
      </c>
    </row>
    <row r="190" spans="2:8" x14ac:dyDescent="0.25">
      <c r="B190" s="73">
        <v>34</v>
      </c>
      <c r="C190" s="61" t="s">
        <v>67</v>
      </c>
      <c r="D190" s="52">
        <v>21703.05</v>
      </c>
      <c r="E190" s="95">
        <v>21000</v>
      </c>
      <c r="F190" s="95">
        <v>16000</v>
      </c>
      <c r="G190" s="95">
        <v>16000</v>
      </c>
      <c r="H190" s="95">
        <v>16000</v>
      </c>
    </row>
    <row r="191" spans="2:8" x14ac:dyDescent="0.25">
      <c r="B191" s="71" t="s">
        <v>87</v>
      </c>
      <c r="C191" s="50" t="s">
        <v>86</v>
      </c>
      <c r="D191" s="51">
        <f>D192</f>
        <v>0</v>
      </c>
      <c r="E191" s="94">
        <f t="shared" ref="E191:H191" si="40">E192</f>
        <v>0</v>
      </c>
      <c r="F191" s="94">
        <f t="shared" si="40"/>
        <v>0</v>
      </c>
      <c r="G191" s="94">
        <f t="shared" si="40"/>
        <v>0</v>
      </c>
      <c r="H191" s="94">
        <f t="shared" si="40"/>
        <v>0</v>
      </c>
    </row>
    <row r="192" spans="2:8" x14ac:dyDescent="0.25">
      <c r="B192" s="71">
        <v>3</v>
      </c>
      <c r="C192" s="50" t="s">
        <v>8</v>
      </c>
      <c r="D192" s="51">
        <f>SUM(D193)</f>
        <v>0</v>
      </c>
      <c r="E192" s="94">
        <f t="shared" ref="E192:H192" si="41">SUM(E193)</f>
        <v>0</v>
      </c>
      <c r="F192" s="94">
        <f t="shared" si="41"/>
        <v>0</v>
      </c>
      <c r="G192" s="94">
        <f t="shared" si="41"/>
        <v>0</v>
      </c>
      <c r="H192" s="94">
        <f t="shared" si="41"/>
        <v>0</v>
      </c>
    </row>
    <row r="193" spans="2:8" x14ac:dyDescent="0.25">
      <c r="B193" s="73">
        <v>32</v>
      </c>
      <c r="C193" s="61" t="s">
        <v>16</v>
      </c>
      <c r="D193" s="52">
        <v>0</v>
      </c>
      <c r="E193" s="95">
        <v>0</v>
      </c>
      <c r="F193" s="95">
        <v>0</v>
      </c>
      <c r="G193" s="95">
        <v>0</v>
      </c>
      <c r="H193" s="95">
        <v>0</v>
      </c>
    </row>
    <row r="194" spans="2:8" ht="39" x14ac:dyDescent="0.25">
      <c r="B194" s="72" t="s">
        <v>58</v>
      </c>
      <c r="C194" s="67" t="s">
        <v>59</v>
      </c>
      <c r="D194" s="51">
        <f>D195+D198+D201+D205+D208</f>
        <v>304967.12</v>
      </c>
      <c r="E194" s="94">
        <f>E195+E198+E201+E205+E208</f>
        <v>528100</v>
      </c>
      <c r="F194" s="94">
        <f>F195+F198+F201+F205+F208</f>
        <v>604100</v>
      </c>
      <c r="G194" s="94">
        <f>G195+G198+G201+G205+G208</f>
        <v>604100</v>
      </c>
      <c r="H194" s="94">
        <f>H195+H198+H201+H205+H208</f>
        <v>604100</v>
      </c>
    </row>
    <row r="195" spans="2:8" x14ac:dyDescent="0.25">
      <c r="B195" s="71" t="s">
        <v>71</v>
      </c>
      <c r="C195" s="50" t="s">
        <v>70</v>
      </c>
      <c r="D195" s="51">
        <f>D196</f>
        <v>165000</v>
      </c>
      <c r="E195" s="94">
        <f t="shared" ref="E195:H195" si="42">E196</f>
        <v>300000</v>
      </c>
      <c r="F195" s="94">
        <f t="shared" si="42"/>
        <v>350000</v>
      </c>
      <c r="G195" s="94">
        <f t="shared" si="42"/>
        <v>350000</v>
      </c>
      <c r="H195" s="94">
        <f t="shared" si="42"/>
        <v>350000</v>
      </c>
    </row>
    <row r="196" spans="2:8" x14ac:dyDescent="0.25">
      <c r="B196" s="71">
        <v>3</v>
      </c>
      <c r="C196" s="50" t="s">
        <v>8</v>
      </c>
      <c r="D196" s="51">
        <f>SUM(D197)</f>
        <v>165000</v>
      </c>
      <c r="E196" s="94">
        <f t="shared" ref="E196:H196" si="43">SUM(E197)</f>
        <v>300000</v>
      </c>
      <c r="F196" s="94">
        <f t="shared" si="43"/>
        <v>350000</v>
      </c>
      <c r="G196" s="94">
        <f t="shared" si="43"/>
        <v>350000</v>
      </c>
      <c r="H196" s="94">
        <f t="shared" si="43"/>
        <v>350000</v>
      </c>
    </row>
    <row r="197" spans="2:8" x14ac:dyDescent="0.25">
      <c r="B197" s="73">
        <v>32</v>
      </c>
      <c r="C197" s="61" t="s">
        <v>16</v>
      </c>
      <c r="D197" s="52">
        <v>165000</v>
      </c>
      <c r="E197" s="95">
        <v>300000</v>
      </c>
      <c r="F197" s="95">
        <v>350000</v>
      </c>
      <c r="G197" s="95">
        <v>350000</v>
      </c>
      <c r="H197" s="95">
        <v>350000</v>
      </c>
    </row>
    <row r="198" spans="2:8" x14ac:dyDescent="0.25">
      <c r="B198" s="71" t="s">
        <v>74</v>
      </c>
      <c r="C198" s="50" t="s">
        <v>73</v>
      </c>
      <c r="D198" s="51">
        <f>D199</f>
        <v>0</v>
      </c>
      <c r="E198" s="94">
        <f t="shared" ref="E198:H198" si="44">E199</f>
        <v>74000</v>
      </c>
      <c r="F198" s="94">
        <f t="shared" si="44"/>
        <v>32000</v>
      </c>
      <c r="G198" s="94">
        <f t="shared" si="44"/>
        <v>32000</v>
      </c>
      <c r="H198" s="94">
        <f t="shared" si="44"/>
        <v>32000</v>
      </c>
    </row>
    <row r="199" spans="2:8" x14ac:dyDescent="0.25">
      <c r="B199" s="71">
        <v>3</v>
      </c>
      <c r="C199" s="50" t="s">
        <v>8</v>
      </c>
      <c r="D199" s="51">
        <f>SUM(D200)</f>
        <v>0</v>
      </c>
      <c r="E199" s="94">
        <f t="shared" ref="E199:H199" si="45">SUM(E200)</f>
        <v>74000</v>
      </c>
      <c r="F199" s="94">
        <f t="shared" si="45"/>
        <v>32000</v>
      </c>
      <c r="G199" s="94">
        <f t="shared" si="45"/>
        <v>32000</v>
      </c>
      <c r="H199" s="94">
        <f t="shared" si="45"/>
        <v>32000</v>
      </c>
    </row>
    <row r="200" spans="2:8" x14ac:dyDescent="0.25">
      <c r="B200" s="73">
        <v>32</v>
      </c>
      <c r="C200" s="61" t="s">
        <v>16</v>
      </c>
      <c r="D200" s="52">
        <v>0</v>
      </c>
      <c r="E200" s="95">
        <v>74000</v>
      </c>
      <c r="F200" s="95">
        <v>32000</v>
      </c>
      <c r="G200" s="95">
        <v>32000</v>
      </c>
      <c r="H200" s="95">
        <v>32000</v>
      </c>
    </row>
    <row r="201" spans="2:8" x14ac:dyDescent="0.25">
      <c r="B201" s="71" t="s">
        <v>77</v>
      </c>
      <c r="C201" s="50" t="s">
        <v>78</v>
      </c>
      <c r="D201" s="51">
        <f>D202</f>
        <v>98957.23</v>
      </c>
      <c r="E201" s="94">
        <f t="shared" ref="E201:H201" si="46">E202</f>
        <v>121300</v>
      </c>
      <c r="F201" s="94">
        <f t="shared" si="46"/>
        <v>148600</v>
      </c>
      <c r="G201" s="94">
        <f t="shared" si="46"/>
        <v>148600</v>
      </c>
      <c r="H201" s="94">
        <f t="shared" si="46"/>
        <v>148600</v>
      </c>
    </row>
    <row r="202" spans="2:8" x14ac:dyDescent="0.25">
      <c r="B202" s="71">
        <v>3</v>
      </c>
      <c r="C202" s="50" t="s">
        <v>8</v>
      </c>
      <c r="D202" s="51">
        <f>SUM(D203:D204)</f>
        <v>98957.23</v>
      </c>
      <c r="E202" s="94">
        <f t="shared" ref="E202:H202" si="47">SUM(E203:E204)</f>
        <v>121300</v>
      </c>
      <c r="F202" s="94">
        <f t="shared" si="47"/>
        <v>148600</v>
      </c>
      <c r="G202" s="94">
        <f t="shared" si="47"/>
        <v>148600</v>
      </c>
      <c r="H202" s="94">
        <f t="shared" si="47"/>
        <v>148600</v>
      </c>
    </row>
    <row r="203" spans="2:8" x14ac:dyDescent="0.25">
      <c r="B203" s="73">
        <v>32</v>
      </c>
      <c r="C203" s="61" t="s">
        <v>16</v>
      </c>
      <c r="D203" s="52">
        <v>98957.23</v>
      </c>
      <c r="E203" s="95">
        <v>121300</v>
      </c>
      <c r="F203" s="95">
        <v>148600</v>
      </c>
      <c r="G203" s="95">
        <v>148600</v>
      </c>
      <c r="H203" s="95">
        <v>148600</v>
      </c>
    </row>
    <row r="204" spans="2:8" x14ac:dyDescent="0.25">
      <c r="B204" s="73">
        <v>34</v>
      </c>
      <c r="C204" s="61" t="s">
        <v>67</v>
      </c>
      <c r="D204" s="52">
        <v>0</v>
      </c>
      <c r="E204" s="95">
        <v>0</v>
      </c>
      <c r="F204" s="95">
        <v>0</v>
      </c>
      <c r="G204" s="95">
        <v>0</v>
      </c>
      <c r="H204" s="95">
        <v>0</v>
      </c>
    </row>
    <row r="205" spans="2:8" x14ac:dyDescent="0.25">
      <c r="B205" s="71" t="s">
        <v>81</v>
      </c>
      <c r="C205" s="50" t="s">
        <v>82</v>
      </c>
      <c r="D205" s="51">
        <f>D206</f>
        <v>41009.89</v>
      </c>
      <c r="E205" s="94">
        <f t="shared" ref="E205:H205" si="48">E206</f>
        <v>32500</v>
      </c>
      <c r="F205" s="94">
        <f t="shared" si="48"/>
        <v>73500</v>
      </c>
      <c r="G205" s="94">
        <f t="shared" si="48"/>
        <v>73500</v>
      </c>
      <c r="H205" s="94">
        <f t="shared" si="48"/>
        <v>73500</v>
      </c>
    </row>
    <row r="206" spans="2:8" x14ac:dyDescent="0.25">
      <c r="B206" s="71">
        <v>3</v>
      </c>
      <c r="C206" s="50" t="s">
        <v>8</v>
      </c>
      <c r="D206" s="51">
        <f>SUM(D207)</f>
        <v>41009.89</v>
      </c>
      <c r="E206" s="94">
        <f>SUM(E207)</f>
        <v>32500</v>
      </c>
      <c r="F206" s="94">
        <f t="shared" ref="F206:H206" si="49">SUM(F207)</f>
        <v>73500</v>
      </c>
      <c r="G206" s="94">
        <f t="shared" si="49"/>
        <v>73500</v>
      </c>
      <c r="H206" s="94">
        <f t="shared" si="49"/>
        <v>73500</v>
      </c>
    </row>
    <row r="207" spans="2:8" x14ac:dyDescent="0.25">
      <c r="B207" s="73">
        <v>32</v>
      </c>
      <c r="C207" s="61" t="s">
        <v>16</v>
      </c>
      <c r="D207" s="52">
        <v>41009.89</v>
      </c>
      <c r="E207" s="95">
        <v>32500</v>
      </c>
      <c r="F207" s="95">
        <v>73500</v>
      </c>
      <c r="G207" s="95">
        <v>73500</v>
      </c>
      <c r="H207" s="95">
        <v>73500</v>
      </c>
    </row>
    <row r="208" spans="2:8" x14ac:dyDescent="0.25">
      <c r="B208" s="71" t="s">
        <v>87</v>
      </c>
      <c r="C208" s="50" t="s">
        <v>86</v>
      </c>
      <c r="D208" s="51">
        <f>D209</f>
        <v>0</v>
      </c>
      <c r="E208" s="94">
        <f t="shared" ref="E208:H208" si="50">E209</f>
        <v>300</v>
      </c>
      <c r="F208" s="94">
        <f t="shared" si="50"/>
        <v>0</v>
      </c>
      <c r="G208" s="94">
        <f t="shared" si="50"/>
        <v>0</v>
      </c>
      <c r="H208" s="94">
        <f t="shared" si="50"/>
        <v>0</v>
      </c>
    </row>
    <row r="209" spans="2:8" x14ac:dyDescent="0.25">
      <c r="B209" s="71">
        <v>3</v>
      </c>
      <c r="C209" s="50" t="s">
        <v>8</v>
      </c>
      <c r="D209" s="51">
        <f>SUM(D210)</f>
        <v>0</v>
      </c>
      <c r="E209" s="94">
        <f t="shared" ref="E209:H209" si="51">SUM(E210)</f>
        <v>300</v>
      </c>
      <c r="F209" s="94">
        <f t="shared" si="51"/>
        <v>0</v>
      </c>
      <c r="G209" s="94">
        <f t="shared" si="51"/>
        <v>0</v>
      </c>
      <c r="H209" s="94">
        <f t="shared" si="51"/>
        <v>0</v>
      </c>
    </row>
    <row r="210" spans="2:8" x14ac:dyDescent="0.25">
      <c r="B210" s="73">
        <v>32</v>
      </c>
      <c r="C210" s="61" t="s">
        <v>16</v>
      </c>
      <c r="D210" s="52">
        <v>0</v>
      </c>
      <c r="E210" s="95">
        <v>300</v>
      </c>
      <c r="F210" s="95">
        <v>0</v>
      </c>
      <c r="G210" s="95">
        <v>0</v>
      </c>
      <c r="H210" s="95">
        <v>0</v>
      </c>
    </row>
    <row r="211" spans="2:8" ht="39" x14ac:dyDescent="0.25">
      <c r="B211" s="72" t="s">
        <v>60</v>
      </c>
      <c r="C211" s="67" t="s">
        <v>61</v>
      </c>
      <c r="D211" s="51">
        <f>D212+D219+D224</f>
        <v>100382.15</v>
      </c>
      <c r="E211" s="94">
        <f>E212+E219+E224</f>
        <v>173300</v>
      </c>
      <c r="F211" s="94">
        <f t="shared" ref="F211:H211" si="52">F212+F219+F224</f>
        <v>101000</v>
      </c>
      <c r="G211" s="94">
        <f t="shared" si="52"/>
        <v>103100</v>
      </c>
      <c r="H211" s="94">
        <f t="shared" si="52"/>
        <v>96100</v>
      </c>
    </row>
    <row r="212" spans="2:8" x14ac:dyDescent="0.25">
      <c r="B212" s="71" t="s">
        <v>71</v>
      </c>
      <c r="C212" s="50" t="s">
        <v>70</v>
      </c>
      <c r="D212" s="51">
        <f>D213+D215</f>
        <v>85728.81</v>
      </c>
      <c r="E212" s="94">
        <f t="shared" ref="E212:H212" si="53">E213+E215</f>
        <v>89000</v>
      </c>
      <c r="F212" s="94">
        <f t="shared" si="53"/>
        <v>50000</v>
      </c>
      <c r="G212" s="94">
        <f t="shared" si="53"/>
        <v>80000</v>
      </c>
      <c r="H212" s="94">
        <f t="shared" si="53"/>
        <v>80000</v>
      </c>
    </row>
    <row r="213" spans="2:8" x14ac:dyDescent="0.25">
      <c r="B213" s="71">
        <v>3</v>
      </c>
      <c r="C213" s="50" t="s">
        <v>8</v>
      </c>
      <c r="D213" s="51">
        <f>SUM(D214)</f>
        <v>0</v>
      </c>
      <c r="E213" s="94">
        <f t="shared" ref="E213:H213" si="54">SUM(E214)</f>
        <v>30000</v>
      </c>
      <c r="F213" s="94">
        <f t="shared" si="54"/>
        <v>5000</v>
      </c>
      <c r="G213" s="94">
        <f t="shared" si="54"/>
        <v>0</v>
      </c>
      <c r="H213" s="94">
        <f t="shared" si="54"/>
        <v>0</v>
      </c>
    </row>
    <row r="214" spans="2:8" x14ac:dyDescent="0.25">
      <c r="B214" s="84">
        <v>32</v>
      </c>
      <c r="C214" s="85" t="s">
        <v>16</v>
      </c>
      <c r="D214" s="52">
        <v>0</v>
      </c>
      <c r="E214" s="95">
        <v>30000</v>
      </c>
      <c r="F214" s="110">
        <v>5000</v>
      </c>
      <c r="G214" s="110">
        <v>0</v>
      </c>
      <c r="H214" s="110">
        <v>0</v>
      </c>
    </row>
    <row r="215" spans="2:8" x14ac:dyDescent="0.25">
      <c r="B215" s="71">
        <v>4</v>
      </c>
      <c r="C215" s="50" t="s">
        <v>10</v>
      </c>
      <c r="D215" s="51">
        <f>SUM(D216:D218)</f>
        <v>85728.81</v>
      </c>
      <c r="E215" s="94">
        <f t="shared" ref="E215:H215" si="55">SUM(E216:E218)</f>
        <v>59000</v>
      </c>
      <c r="F215" s="94">
        <f t="shared" si="55"/>
        <v>45000</v>
      </c>
      <c r="G215" s="94">
        <f t="shared" si="55"/>
        <v>80000</v>
      </c>
      <c r="H215" s="94">
        <f t="shared" si="55"/>
        <v>80000</v>
      </c>
    </row>
    <row r="216" spans="2:8" x14ac:dyDescent="0.25">
      <c r="B216" s="73">
        <v>41</v>
      </c>
      <c r="C216" s="61" t="s">
        <v>125</v>
      </c>
      <c r="D216" s="52">
        <v>0</v>
      </c>
      <c r="E216" s="95"/>
      <c r="F216" s="95">
        <v>5000</v>
      </c>
      <c r="G216" s="95">
        <v>0</v>
      </c>
      <c r="H216" s="95">
        <v>0</v>
      </c>
    </row>
    <row r="217" spans="2:8" x14ac:dyDescent="0.25">
      <c r="B217" s="73">
        <v>42</v>
      </c>
      <c r="C217" s="61" t="s">
        <v>23</v>
      </c>
      <c r="D217" s="52">
        <v>78228.81</v>
      </c>
      <c r="E217" s="95">
        <v>59000</v>
      </c>
      <c r="F217" s="95">
        <v>30000</v>
      </c>
      <c r="G217" s="95">
        <v>40000</v>
      </c>
      <c r="H217" s="95">
        <v>80000</v>
      </c>
    </row>
    <row r="218" spans="2:8" x14ac:dyDescent="0.25">
      <c r="B218" s="73">
        <v>45</v>
      </c>
      <c r="C218" s="61" t="s">
        <v>68</v>
      </c>
      <c r="D218" s="52">
        <v>7500</v>
      </c>
      <c r="E218" s="95"/>
      <c r="F218" s="95">
        <v>10000</v>
      </c>
      <c r="G218" s="95">
        <v>40000</v>
      </c>
      <c r="H218" s="95">
        <v>0</v>
      </c>
    </row>
    <row r="219" spans="2:8" x14ac:dyDescent="0.25">
      <c r="B219" s="71" t="s">
        <v>74</v>
      </c>
      <c r="C219" s="50" t="s">
        <v>73</v>
      </c>
      <c r="D219" s="51">
        <f>D220+D222</f>
        <v>7132.36</v>
      </c>
      <c r="E219" s="94">
        <f t="shared" ref="E219:H219" si="56">E220+E222</f>
        <v>28200</v>
      </c>
      <c r="F219" s="94">
        <f t="shared" si="56"/>
        <v>16100</v>
      </c>
      <c r="G219" s="94">
        <f t="shared" si="56"/>
        <v>16100</v>
      </c>
      <c r="H219" s="94">
        <f t="shared" si="56"/>
        <v>16100</v>
      </c>
    </row>
    <row r="220" spans="2:8" x14ac:dyDescent="0.25">
      <c r="B220" s="71">
        <v>3</v>
      </c>
      <c r="C220" s="50" t="s">
        <v>8</v>
      </c>
      <c r="D220" s="51">
        <f>SUM(D221)</f>
        <v>0</v>
      </c>
      <c r="E220" s="94">
        <f t="shared" ref="E220:H220" si="57">SUM(E221)</f>
        <v>0</v>
      </c>
      <c r="F220" s="94">
        <f t="shared" si="57"/>
        <v>10500</v>
      </c>
      <c r="G220" s="94">
        <f t="shared" si="57"/>
        <v>0</v>
      </c>
      <c r="H220" s="94">
        <f t="shared" si="57"/>
        <v>0</v>
      </c>
    </row>
    <row r="221" spans="2:8" x14ac:dyDescent="0.25">
      <c r="B221" s="73">
        <v>32</v>
      </c>
      <c r="C221" s="61" t="s">
        <v>16</v>
      </c>
      <c r="D221" s="51">
        <v>0</v>
      </c>
      <c r="E221" s="94">
        <v>0</v>
      </c>
      <c r="F221" s="110">
        <v>10500</v>
      </c>
      <c r="G221" s="110">
        <v>0</v>
      </c>
      <c r="H221" s="110">
        <v>0</v>
      </c>
    </row>
    <row r="222" spans="2:8" x14ac:dyDescent="0.25">
      <c r="B222" s="71">
        <v>4</v>
      </c>
      <c r="C222" s="50" t="s">
        <v>10</v>
      </c>
      <c r="D222" s="51">
        <f>SUM(D223)</f>
        <v>7132.36</v>
      </c>
      <c r="E222" s="94">
        <f t="shared" ref="E222:H222" si="58">SUM(E223)</f>
        <v>28200</v>
      </c>
      <c r="F222" s="94">
        <f t="shared" si="58"/>
        <v>5600</v>
      </c>
      <c r="G222" s="94">
        <f t="shared" si="58"/>
        <v>16100</v>
      </c>
      <c r="H222" s="94">
        <f t="shared" si="58"/>
        <v>16100</v>
      </c>
    </row>
    <row r="223" spans="2:8" x14ac:dyDescent="0.25">
      <c r="B223" s="73">
        <v>42</v>
      </c>
      <c r="C223" s="61" t="s">
        <v>23</v>
      </c>
      <c r="D223" s="52">
        <v>7132.36</v>
      </c>
      <c r="E223" s="95">
        <v>28200</v>
      </c>
      <c r="F223" s="95">
        <v>5600</v>
      </c>
      <c r="G223" s="95">
        <v>16100</v>
      </c>
      <c r="H223" s="95">
        <v>16100</v>
      </c>
    </row>
    <row r="224" spans="2:8" x14ac:dyDescent="0.25">
      <c r="B224" s="71" t="s">
        <v>77</v>
      </c>
      <c r="C224" s="50" t="s">
        <v>78</v>
      </c>
      <c r="D224" s="51">
        <f>D225+D227</f>
        <v>7520.98</v>
      </c>
      <c r="E224" s="94">
        <f>E225+E227</f>
        <v>56100</v>
      </c>
      <c r="F224" s="94">
        <f t="shared" ref="F224:H224" si="59">F225+F227</f>
        <v>34900</v>
      </c>
      <c r="G224" s="94">
        <f t="shared" si="59"/>
        <v>7000</v>
      </c>
      <c r="H224" s="94">
        <f t="shared" si="59"/>
        <v>0</v>
      </c>
    </row>
    <row r="225" spans="2:8" x14ac:dyDescent="0.25">
      <c r="B225" s="71">
        <v>3</v>
      </c>
      <c r="C225" s="50" t="s">
        <v>8</v>
      </c>
      <c r="D225" s="51">
        <f t="shared" ref="D225:G225" si="60">SUM(D226)</f>
        <v>0</v>
      </c>
      <c r="E225" s="94">
        <f t="shared" si="60"/>
        <v>20000</v>
      </c>
      <c r="F225" s="94">
        <f t="shared" si="60"/>
        <v>0</v>
      </c>
      <c r="G225" s="94">
        <f t="shared" si="60"/>
        <v>0</v>
      </c>
      <c r="H225" s="94">
        <f>SUM(H226)</f>
        <v>0</v>
      </c>
    </row>
    <row r="226" spans="2:8" x14ac:dyDescent="0.25">
      <c r="B226" s="73">
        <v>32</v>
      </c>
      <c r="C226" s="61" t="s">
        <v>16</v>
      </c>
      <c r="D226" s="51"/>
      <c r="E226" s="95">
        <v>20000</v>
      </c>
      <c r="F226" s="95">
        <v>0</v>
      </c>
      <c r="G226" s="95">
        <v>0</v>
      </c>
      <c r="H226" s="95">
        <v>0</v>
      </c>
    </row>
    <row r="227" spans="2:8" x14ac:dyDescent="0.25">
      <c r="B227" s="71">
        <v>4</v>
      </c>
      <c r="C227" s="50" t="s">
        <v>10</v>
      </c>
      <c r="D227" s="51">
        <f>SUM(D228)</f>
        <v>7520.98</v>
      </c>
      <c r="E227" s="94">
        <f t="shared" ref="E227:H227" si="61">SUM(E228)</f>
        <v>36100</v>
      </c>
      <c r="F227" s="94">
        <f t="shared" si="61"/>
        <v>34900</v>
      </c>
      <c r="G227" s="94">
        <f t="shared" si="61"/>
        <v>7000</v>
      </c>
      <c r="H227" s="94">
        <f t="shared" si="61"/>
        <v>0</v>
      </c>
    </row>
    <row r="228" spans="2:8" x14ac:dyDescent="0.25">
      <c r="B228" s="73">
        <v>42</v>
      </c>
      <c r="C228" s="61" t="s">
        <v>23</v>
      </c>
      <c r="D228" s="52">
        <v>7520.98</v>
      </c>
      <c r="E228" s="95">
        <v>36100</v>
      </c>
      <c r="F228" s="95">
        <v>34900</v>
      </c>
      <c r="G228" s="95">
        <v>7000</v>
      </c>
      <c r="H228" s="95">
        <v>0</v>
      </c>
    </row>
    <row r="257" spans="3:8" ht="15" customHeight="1" x14ac:dyDescent="0.25"/>
    <row r="258" spans="3:8" x14ac:dyDescent="0.25">
      <c r="C258" s="144" t="s">
        <v>121</v>
      </c>
      <c r="D258" s="144"/>
      <c r="E258" s="144"/>
      <c r="F258" s="144"/>
      <c r="G258" s="144"/>
      <c r="H258" s="144"/>
    </row>
    <row r="259" spans="3:8" x14ac:dyDescent="0.25">
      <c r="D259" s="74"/>
    </row>
    <row r="260" spans="3:8" x14ac:dyDescent="0.25">
      <c r="C260" s="92" t="s">
        <v>122</v>
      </c>
      <c r="D260" s="92"/>
    </row>
    <row r="261" spans="3:8" x14ac:dyDescent="0.25">
      <c r="C261" s="92" t="s">
        <v>123</v>
      </c>
      <c r="D261" s="92"/>
    </row>
    <row r="262" spans="3:8" x14ac:dyDescent="0.25">
      <c r="C262" s="92" t="s">
        <v>112</v>
      </c>
      <c r="D262" s="92"/>
    </row>
    <row r="263" spans="3:8" x14ac:dyDescent="0.25">
      <c r="D263" s="74"/>
    </row>
    <row r="264" spans="3:8" x14ac:dyDescent="0.25">
      <c r="C264" s="75" t="s">
        <v>92</v>
      </c>
      <c r="D264" s="93"/>
      <c r="E264" s="93"/>
      <c r="F264" s="93"/>
      <c r="G264" s="93"/>
      <c r="H264" s="76">
        <f>SUM(H265:H266)</f>
        <v>5398300</v>
      </c>
    </row>
    <row r="265" spans="3:8" x14ac:dyDescent="0.25">
      <c r="C265" s="77" t="s">
        <v>93</v>
      </c>
      <c r="D265" s="93"/>
      <c r="E265" s="93"/>
      <c r="F265" s="93"/>
      <c r="G265" s="93"/>
      <c r="H265" s="78">
        <v>5348300</v>
      </c>
    </row>
    <row r="266" spans="3:8" ht="45" x14ac:dyDescent="0.25">
      <c r="C266" s="79" t="s">
        <v>102</v>
      </c>
      <c r="D266" s="93"/>
      <c r="E266" s="93"/>
      <c r="F266" s="93"/>
      <c r="G266" s="93"/>
      <c r="H266" s="78">
        <v>50000</v>
      </c>
    </row>
    <row r="267" spans="3:8" x14ac:dyDescent="0.25">
      <c r="C267" s="75" t="s">
        <v>103</v>
      </c>
      <c r="D267" s="93"/>
      <c r="E267" s="93"/>
      <c r="F267" s="93"/>
      <c r="G267" s="93"/>
      <c r="H267" s="76">
        <f>SUM(H268:H272)</f>
        <v>5398300</v>
      </c>
    </row>
    <row r="268" spans="3:8" x14ac:dyDescent="0.25">
      <c r="C268" s="79" t="s">
        <v>110</v>
      </c>
      <c r="D268" s="93"/>
      <c r="E268" s="93"/>
      <c r="F268" s="93"/>
      <c r="G268" s="93"/>
      <c r="H268" s="78">
        <v>4332200</v>
      </c>
    </row>
    <row r="269" spans="3:8" x14ac:dyDescent="0.25">
      <c r="C269" s="77" t="s">
        <v>95</v>
      </c>
      <c r="D269" s="93"/>
      <c r="E269" s="93"/>
      <c r="F269" s="93"/>
      <c r="G269" s="93"/>
      <c r="H269" s="78">
        <v>292000</v>
      </c>
    </row>
    <row r="270" spans="3:8" x14ac:dyDescent="0.25">
      <c r="C270" s="77" t="s">
        <v>96</v>
      </c>
      <c r="D270" s="93"/>
      <c r="E270" s="93"/>
      <c r="F270" s="93"/>
      <c r="G270" s="93"/>
      <c r="H270" s="78">
        <v>374100</v>
      </c>
    </row>
    <row r="271" spans="3:8" x14ac:dyDescent="0.25">
      <c r="C271" s="77" t="s">
        <v>97</v>
      </c>
      <c r="D271" s="93"/>
      <c r="E271" s="93"/>
      <c r="F271" s="93"/>
      <c r="G271" s="93"/>
      <c r="H271" s="78">
        <v>350000</v>
      </c>
    </row>
    <row r="272" spans="3:8" x14ac:dyDescent="0.25">
      <c r="C272" s="77" t="s">
        <v>98</v>
      </c>
      <c r="D272" s="93"/>
      <c r="E272" s="93"/>
      <c r="F272" s="93"/>
      <c r="G272" s="93"/>
      <c r="H272" s="78">
        <v>50000</v>
      </c>
    </row>
    <row r="273" spans="3:8" x14ac:dyDescent="0.25">
      <c r="C273" s="77"/>
      <c r="D273" s="93"/>
      <c r="E273" s="93"/>
      <c r="F273" s="93"/>
      <c r="G273" s="93"/>
      <c r="H273" s="78" t="s">
        <v>94</v>
      </c>
    </row>
    <row r="274" spans="3:8" x14ac:dyDescent="0.25">
      <c r="C274" s="75" t="s">
        <v>108</v>
      </c>
      <c r="D274" s="93"/>
      <c r="E274" s="93"/>
      <c r="F274" s="93"/>
      <c r="G274" s="93"/>
      <c r="H274" s="76">
        <v>105800</v>
      </c>
    </row>
    <row r="275" spans="3:8" x14ac:dyDescent="0.25">
      <c r="C275" s="75" t="s">
        <v>103</v>
      </c>
      <c r="D275" s="93"/>
      <c r="E275" s="93"/>
      <c r="F275" s="93"/>
      <c r="G275" s="93"/>
      <c r="H275" s="76">
        <f>SUM(H276:H280)</f>
        <v>105800</v>
      </c>
    </row>
    <row r="276" spans="3:8" x14ac:dyDescent="0.25">
      <c r="C276" s="77" t="s">
        <v>133</v>
      </c>
      <c r="D276" s="93"/>
      <c r="E276" s="93"/>
      <c r="F276" s="93"/>
      <c r="G276" s="93"/>
      <c r="H276" s="78">
        <v>0</v>
      </c>
    </row>
    <row r="277" spans="3:8" x14ac:dyDescent="0.25">
      <c r="C277" s="77" t="s">
        <v>95</v>
      </c>
      <c r="D277" s="93"/>
      <c r="E277" s="93"/>
      <c r="F277" s="93"/>
      <c r="G277" s="93"/>
      <c r="H277" s="78">
        <v>6000</v>
      </c>
    </row>
    <row r="278" spans="3:8" x14ac:dyDescent="0.25">
      <c r="C278" s="77" t="s">
        <v>99</v>
      </c>
      <c r="D278" s="93"/>
      <c r="E278" s="93"/>
      <c r="F278" s="93"/>
      <c r="G278" s="93"/>
      <c r="H278" s="78">
        <v>51700</v>
      </c>
    </row>
    <row r="279" spans="3:8" x14ac:dyDescent="0.25">
      <c r="C279" s="77" t="s">
        <v>134</v>
      </c>
      <c r="D279" s="93"/>
      <c r="E279" s="93"/>
      <c r="F279" s="93"/>
      <c r="G279" s="93"/>
      <c r="H279" s="78">
        <v>32000</v>
      </c>
    </row>
    <row r="280" spans="3:8" x14ac:dyDescent="0.25">
      <c r="C280" s="77" t="s">
        <v>98</v>
      </c>
      <c r="D280" s="93"/>
      <c r="E280" s="93"/>
      <c r="F280" s="93"/>
      <c r="G280" s="93"/>
      <c r="H280" s="78">
        <v>16100</v>
      </c>
    </row>
    <row r="281" spans="3:8" x14ac:dyDescent="0.25">
      <c r="C281" s="77"/>
      <c r="D281" s="93"/>
      <c r="E281" s="93"/>
      <c r="F281" s="93"/>
      <c r="G281" s="93"/>
      <c r="H281" s="78" t="s">
        <v>94</v>
      </c>
    </row>
    <row r="282" spans="3:8" x14ac:dyDescent="0.25">
      <c r="C282" s="75" t="s">
        <v>109</v>
      </c>
      <c r="D282" s="93"/>
      <c r="E282" s="93"/>
      <c r="F282" s="93"/>
      <c r="G282" s="93"/>
      <c r="H282" s="76">
        <f>251500-34900</f>
        <v>216600</v>
      </c>
    </row>
    <row r="283" spans="3:8" x14ac:dyDescent="0.25">
      <c r="C283" s="75" t="s">
        <v>103</v>
      </c>
      <c r="D283" s="93"/>
      <c r="E283" s="93"/>
      <c r="F283" s="93"/>
      <c r="G283" s="93"/>
      <c r="H283" s="76">
        <f>SUM(H284:H286)</f>
        <v>216600</v>
      </c>
    </row>
    <row r="284" spans="3:8" x14ac:dyDescent="0.25">
      <c r="C284" s="77" t="s">
        <v>99</v>
      </c>
      <c r="D284" s="93"/>
      <c r="E284" s="93"/>
      <c r="F284" s="93"/>
      <c r="G284" s="93"/>
      <c r="H284" s="78">
        <v>68000</v>
      </c>
    </row>
    <row r="285" spans="3:8" x14ac:dyDescent="0.25">
      <c r="C285" s="77" t="s">
        <v>135</v>
      </c>
      <c r="D285" s="93"/>
      <c r="E285" s="93"/>
      <c r="F285" s="93"/>
      <c r="G285" s="93"/>
      <c r="H285" s="78">
        <v>148600</v>
      </c>
    </row>
    <row r="286" spans="3:8" x14ac:dyDescent="0.25">
      <c r="C286" s="77" t="s">
        <v>104</v>
      </c>
      <c r="D286" s="93"/>
      <c r="E286" s="93"/>
      <c r="F286" s="93"/>
      <c r="G286" s="93"/>
      <c r="H286" s="78">
        <v>0</v>
      </c>
    </row>
    <row r="287" spans="3:8" x14ac:dyDescent="0.25">
      <c r="C287" s="77"/>
      <c r="D287" s="93"/>
      <c r="E287" s="93"/>
      <c r="F287" s="93"/>
      <c r="G287" s="93"/>
      <c r="H287" s="78"/>
    </row>
    <row r="288" spans="3:8" x14ac:dyDescent="0.25">
      <c r="C288" s="75" t="s">
        <v>106</v>
      </c>
      <c r="D288" s="93"/>
      <c r="E288" s="93"/>
      <c r="F288" s="93"/>
      <c r="G288" s="93"/>
      <c r="H288" s="76">
        <v>73500</v>
      </c>
    </row>
    <row r="289" spans="3:8" x14ac:dyDescent="0.25">
      <c r="C289" s="75" t="s">
        <v>103</v>
      </c>
      <c r="D289" s="93"/>
      <c r="E289" s="93"/>
      <c r="F289" s="93"/>
      <c r="G289" s="93"/>
      <c r="H289" s="76">
        <f>SUM(H290)</f>
        <v>73500</v>
      </c>
    </row>
    <row r="290" spans="3:8" x14ac:dyDescent="0.25">
      <c r="C290" s="77" t="s">
        <v>136</v>
      </c>
      <c r="D290" s="93"/>
      <c r="E290" s="93"/>
      <c r="F290" s="93"/>
      <c r="G290" s="93"/>
      <c r="H290" s="78">
        <v>73500</v>
      </c>
    </row>
    <row r="291" spans="3:8" x14ac:dyDescent="0.25">
      <c r="C291" s="77"/>
      <c r="D291" s="93"/>
      <c r="E291" s="93"/>
      <c r="F291" s="93"/>
      <c r="G291" s="93"/>
      <c r="H291" s="78"/>
    </row>
    <row r="292" spans="3:8" x14ac:dyDescent="0.25">
      <c r="C292" s="75" t="s">
        <v>107</v>
      </c>
      <c r="D292" s="93"/>
      <c r="E292" s="93"/>
      <c r="F292" s="93"/>
      <c r="G292" s="93"/>
      <c r="H292" s="76">
        <v>0</v>
      </c>
    </row>
    <row r="293" spans="3:8" x14ac:dyDescent="0.25">
      <c r="C293" s="75" t="s">
        <v>103</v>
      </c>
      <c r="D293" s="93"/>
      <c r="E293" s="93"/>
      <c r="F293" s="93"/>
      <c r="G293" s="93"/>
      <c r="H293" s="76">
        <f>SUM(H294)</f>
        <v>0</v>
      </c>
    </row>
    <row r="294" spans="3:8" x14ac:dyDescent="0.25">
      <c r="C294" s="77" t="s">
        <v>100</v>
      </c>
      <c r="D294" s="93"/>
      <c r="E294" s="93"/>
      <c r="F294" s="93"/>
      <c r="G294" s="93"/>
      <c r="H294" s="78">
        <v>0</v>
      </c>
    </row>
    <row r="295" spans="3:8" x14ac:dyDescent="0.25">
      <c r="C295" s="77"/>
      <c r="D295" s="93"/>
      <c r="E295" s="93"/>
      <c r="F295" s="93"/>
      <c r="G295" s="93"/>
      <c r="H295" s="78"/>
    </row>
    <row r="296" spans="3:8" x14ac:dyDescent="0.25">
      <c r="C296" s="75" t="s">
        <v>132</v>
      </c>
      <c r="D296" s="93"/>
      <c r="E296" s="93"/>
      <c r="F296" s="93"/>
      <c r="G296" s="93"/>
      <c r="H296" s="76">
        <v>34900</v>
      </c>
    </row>
    <row r="297" spans="3:8" x14ac:dyDescent="0.25">
      <c r="C297" s="105" t="s">
        <v>104</v>
      </c>
      <c r="D297" s="93"/>
      <c r="E297" s="93"/>
      <c r="F297" s="93"/>
      <c r="G297" s="93"/>
      <c r="H297" s="76">
        <v>34900</v>
      </c>
    </row>
    <row r="298" spans="3:8" x14ac:dyDescent="0.25">
      <c r="C298" s="77"/>
      <c r="D298" s="93"/>
      <c r="E298" s="93"/>
      <c r="F298" s="93"/>
      <c r="G298" s="93"/>
      <c r="H298" s="78"/>
    </row>
    <row r="299" spans="3:8" x14ac:dyDescent="0.25">
      <c r="C299" s="75" t="s">
        <v>105</v>
      </c>
      <c r="D299" s="93"/>
      <c r="E299" s="93"/>
      <c r="F299" s="93"/>
      <c r="G299" s="93"/>
      <c r="H299" s="76">
        <f>H264+H274+H282+H288+H292+H296</f>
        <v>5829100</v>
      </c>
    </row>
    <row r="300" spans="3:8" x14ac:dyDescent="0.25">
      <c r="C300" s="75" t="s">
        <v>101</v>
      </c>
      <c r="D300" s="93"/>
      <c r="E300" s="93"/>
      <c r="F300" s="93"/>
      <c r="G300" s="93"/>
      <c r="H300" s="76">
        <f>H267+H275+H283+H289+H293+H297</f>
        <v>5829100</v>
      </c>
    </row>
  </sheetData>
  <mergeCells count="37">
    <mergeCell ref="C117:H117"/>
    <mergeCell ref="A127:H127"/>
    <mergeCell ref="C258:H258"/>
    <mergeCell ref="C140:H140"/>
    <mergeCell ref="B170:H170"/>
    <mergeCell ref="C81:H81"/>
    <mergeCell ref="C98:H98"/>
    <mergeCell ref="A44:H44"/>
    <mergeCell ref="A46:H46"/>
    <mergeCell ref="A60:H60"/>
    <mergeCell ref="B79:H79"/>
    <mergeCell ref="A41:H41"/>
    <mergeCell ref="A32:C32"/>
    <mergeCell ref="A34:H34"/>
    <mergeCell ref="A37:C37"/>
    <mergeCell ref="A38:C38"/>
    <mergeCell ref="A39:C39"/>
    <mergeCell ref="A40:C40"/>
    <mergeCell ref="A31:C31"/>
    <mergeCell ref="A12:C12"/>
    <mergeCell ref="A14:C14"/>
    <mergeCell ref="A15:C15"/>
    <mergeCell ref="A16:C16"/>
    <mergeCell ref="A19:H19"/>
    <mergeCell ref="A22:C22"/>
    <mergeCell ref="A23:C23"/>
    <mergeCell ref="A24:C24"/>
    <mergeCell ref="A25:C25"/>
    <mergeCell ref="A27:H27"/>
    <mergeCell ref="A30:C30"/>
    <mergeCell ref="A17:H17"/>
    <mergeCell ref="A11:C11"/>
    <mergeCell ref="A1:H1"/>
    <mergeCell ref="A3:H3"/>
    <mergeCell ref="A5:H5"/>
    <mergeCell ref="A7:H7"/>
    <mergeCell ref="A10:C10"/>
  </mergeCells>
  <pageMargins left="0.47244094488188981" right="0.47244094488188981" top="0.51181102362204722" bottom="0.51181102362204722" header="0.31496062992125984" footer="0.31496062992125984"/>
  <pageSetup paperSize="9" scale="73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Asja Kišević</cp:lastModifiedBy>
  <cp:lastPrinted>2025-11-20T10:58:30Z</cp:lastPrinted>
  <dcterms:created xsi:type="dcterms:W3CDTF">2022-08-12T12:51:27Z</dcterms:created>
  <dcterms:modified xsi:type="dcterms:W3CDTF">2025-12-22T12:10:55Z</dcterms:modified>
</cp:coreProperties>
</file>